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 concurrentCalc="0"/>
</workbook>
</file>

<file path=xl/calcChain.xml><?xml version="1.0" encoding="utf-8"?>
<calcChain xmlns="http://schemas.openxmlformats.org/spreadsheetml/2006/main">
  <c r="I138" i="1" l="1"/>
  <c r="F142" i="1"/>
  <c r="F141" i="1"/>
  <c r="F140" i="1"/>
  <c r="F139" i="1"/>
  <c r="E118" i="1"/>
  <c r="G104" i="1"/>
  <c r="G103" i="1"/>
  <c r="G102" i="1"/>
  <c r="G100" i="1"/>
  <c r="G99" i="1"/>
  <c r="I9" i="1"/>
  <c r="I92" i="1"/>
  <c r="I91" i="1"/>
  <c r="I90" i="1"/>
  <c r="I89" i="1"/>
  <c r="I88" i="1"/>
  <c r="F92" i="1"/>
  <c r="F91" i="1"/>
  <c r="F90" i="1"/>
  <c r="F89" i="1"/>
  <c r="F88" i="1"/>
  <c r="G51" i="1"/>
  <c r="G49" i="1"/>
  <c r="G48" i="1"/>
  <c r="G47" i="1"/>
  <c r="G46" i="1"/>
  <c r="G45" i="1"/>
  <c r="G44" i="1"/>
  <c r="G43" i="1"/>
  <c r="G42" i="1"/>
  <c r="K7" i="1"/>
  <c r="C10" i="1"/>
  <c r="B40" i="1"/>
  <c r="H7" i="1"/>
  <c r="F138" i="1"/>
  <c r="H53" i="1"/>
  <c r="K64" i="1"/>
  <c r="H64" i="1"/>
  <c r="C92" i="1"/>
  <c r="H9" i="1"/>
  <c r="K96" i="1"/>
  <c r="H123" i="1"/>
  <c r="H113" i="1"/>
  <c r="H114" i="1"/>
  <c r="H115" i="1"/>
  <c r="H116" i="1"/>
  <c r="H117" i="1"/>
  <c r="H118" i="1"/>
  <c r="L9" i="1"/>
  <c r="M9" i="1"/>
  <c r="H57" i="1"/>
  <c r="H58" i="1"/>
  <c r="H59" i="1"/>
  <c r="H60" i="1"/>
  <c r="H61" i="1"/>
  <c r="H62" i="1"/>
  <c r="H63" i="1"/>
  <c r="H67" i="1"/>
  <c r="K63" i="1"/>
  <c r="H109" i="1"/>
  <c r="C142" i="1"/>
  <c r="K9" i="1"/>
  <c r="I109" i="1"/>
  <c r="J109" i="1"/>
  <c r="B96" i="1"/>
  <c r="K123" i="1"/>
  <c r="K118" i="1"/>
  <c r="K117" i="1"/>
  <c r="K116" i="1"/>
  <c r="K115" i="1"/>
  <c r="K114" i="1"/>
  <c r="K113" i="1"/>
  <c r="B111" i="1"/>
  <c r="K109" i="1"/>
  <c r="K62" i="1"/>
  <c r="K61" i="1"/>
  <c r="K60" i="1"/>
  <c r="K59" i="1"/>
  <c r="K58" i="1"/>
  <c r="K57" i="1"/>
  <c r="B55" i="1"/>
  <c r="K53" i="1"/>
  <c r="J53" i="1"/>
  <c r="H14" i="1"/>
  <c r="A14" i="1"/>
  <c r="J9" i="1"/>
</calcChain>
</file>

<file path=xl/sharedStrings.xml><?xml version="1.0" encoding="utf-8"?>
<sst xmlns="http://schemas.openxmlformats.org/spreadsheetml/2006/main" count="264" uniqueCount="134">
  <si>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</si>
  <si>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</si>
  <si>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</si>
  <si>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</si>
  <si>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</si>
  <si>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</si>
  <si>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</si>
  <si>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</si>
  <si>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</si>
  <si>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</si>
  <si>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</si>
  <si>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</si>
  <si>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</si>
  <si>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</si>
  <si>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</si>
  <si>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</si>
  <si>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</si>
  <si>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</si>
  <si>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</si>
  <si>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</si>
  <si>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</si>
  <si>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</si>
  <si>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</si>
  <si>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</si>
  <si>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</si>
  <si>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</si>
  <si>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</si>
  <si>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</si>
  <si>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</si>
  <si>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</si>
  <si>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</si>
  <si>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</si>
  <si>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</si>
  <si>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</si>
  <si>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</si>
  <si>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</si>
  <si>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</si>
  <si>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</si>
  <si>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</si>
  <si>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Game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</si>
  <si>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</si>
  <si>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</si>
  <si>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</si>
  <si>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</si>
  <si>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</si>
  <si>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</si>
  <si>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</si>
  <si>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</si>
  <si>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</si>
  <si>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</si>
  <si>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</si>
  <si>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</si>
  <si>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</si>
  <si>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</si>
  <si>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</si>
  <si>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</si>
  <si>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</si>
  <si>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Bowler's Economy (Runs per ball)</t>
  </si>
  <si>
    <t>1st</t>
  </si>
  <si>
    <t>2nd</t>
  </si>
  <si>
    <t>3rd</t>
  </si>
  <si>
    <t>4th</t>
  </si>
  <si>
    <t>5th</t>
  </si>
  <si>
    <t xml:space="preserve">6th </t>
  </si>
  <si>
    <t>7th</t>
  </si>
  <si>
    <t>8th</t>
  </si>
  <si>
    <t>9th</t>
  </si>
  <si>
    <t>Overs track</t>
  </si>
  <si>
    <t>Over #</t>
  </si>
  <si>
    <t xml:space="preserve">Required Runrate = </t>
  </si>
  <si>
    <t>6th</t>
  </si>
  <si>
    <t xml:space="preserve">8th </t>
  </si>
  <si>
    <t xml:space="preserve">9th </t>
  </si>
  <si>
    <t>Hendricks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</si>
  <si>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</si>
  <si>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</si>
  <si>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</si>
  <si>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</si>
  <si>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</si>
  <si>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</si>
  <si>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</si>
  <si>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</si>
  <si>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</si>
  <si>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</si>
  <si>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</si>
  <si>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</si>
  <si>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</si>
  <si>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</si>
  <si>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</si>
  <si>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</si>
  <si>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</si>
  <si>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DNB</t>
  </si>
  <si>
    <t>J Hewlett</t>
  </si>
  <si>
    <t>Out</t>
  </si>
  <si>
    <t>Not</t>
  </si>
  <si>
    <t>Run Outs</t>
  </si>
  <si>
    <t>S Minchinton</t>
  </si>
  <si>
    <t>O May</t>
  </si>
  <si>
    <t>Hendricks XI 2016</t>
  </si>
  <si>
    <t>W Pitt</t>
  </si>
  <si>
    <t xml:space="preserve">10th </t>
  </si>
  <si>
    <t>R Quest</t>
  </si>
  <si>
    <t>T Saunders</t>
  </si>
  <si>
    <t>H Wickham</t>
  </si>
  <si>
    <t>Q Khattak</t>
  </si>
  <si>
    <t>T Metcalf</t>
  </si>
  <si>
    <t>J Modi</t>
  </si>
  <si>
    <t>A Shah</t>
  </si>
  <si>
    <t>LBW</t>
  </si>
  <si>
    <t>10th</t>
  </si>
  <si>
    <t>11th</t>
  </si>
  <si>
    <t xml:space="preserve">11th </t>
  </si>
  <si>
    <t>Hendricks XI won by 11 runs</t>
  </si>
  <si>
    <t>Bodleian Library CC</t>
  </si>
  <si>
    <t>Mansfield Road, Oxford</t>
  </si>
  <si>
    <t>B Ramanathan</t>
  </si>
  <si>
    <t>D Shackleton</t>
  </si>
  <si>
    <t>D Brown</t>
  </si>
  <si>
    <t>L McKiernan</t>
  </si>
  <si>
    <t>M Neely</t>
  </si>
  <si>
    <t>G Robinson</t>
  </si>
  <si>
    <t>T Phillipson</t>
  </si>
  <si>
    <t>D Wright</t>
  </si>
  <si>
    <t>D Busby</t>
  </si>
  <si>
    <t>M Griffin</t>
  </si>
  <si>
    <t>A Paton</t>
  </si>
  <si>
    <t>Caught May</t>
  </si>
  <si>
    <t>Stumped Saunders</t>
  </si>
  <si>
    <t>Caught Saunders</t>
  </si>
  <si>
    <t>Caught Metcalf</t>
  </si>
  <si>
    <t>Caught Quest</t>
  </si>
  <si>
    <t>Run</t>
  </si>
  <si>
    <t>Retired</t>
  </si>
  <si>
    <t>Caught Robinson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</si>
</sst>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1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</xf>
    <xf numFmtId="0" fontId="5" fillId="7" borderId="0" xfId="0" applyFont="1" applyFill="1" applyAlignment="1" applyProtection="1">
      <alignment horizont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7" fillId="6" borderId="36" xfId="0" applyFont="1" applyFill="1" applyBorder="1" applyAlignment="1" applyProtection="1">
      <alignment horizontal="center" vertical="center"/>
    </xf>
    <xf numFmtId="0" fontId="7" fillId="6" borderId="37" xfId="0" applyFont="1" applyFill="1" applyBorder="1" applyAlignment="1" applyProtection="1">
      <alignment horizontal="center" vertical="center"/>
    </xf>
    <xf numFmtId="0" fontId="7" fillId="6" borderId="38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7" fillId="6" borderId="21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39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85024"/>
        <c:axId val="53586560"/>
      </c:lineChart>
      <c:catAx>
        <c:axId val="53585024"/>
        <c:scaling>
          <c:orientation val="minMax"/>
        </c:scaling>
        <c:delete val="0"/>
        <c:axPos val="b"/>
        <c:majorTickMark val="in"/>
        <c:minorTickMark val="none"/>
        <c:tickLblPos val="none"/>
        <c:crossAx val="53586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53586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585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15008"/>
        <c:axId val="55516544"/>
      </c:lineChart>
      <c:catAx>
        <c:axId val="55515008"/>
        <c:scaling>
          <c:orientation val="minMax"/>
        </c:scaling>
        <c:delete val="0"/>
        <c:axPos val="b"/>
        <c:majorTickMark val="in"/>
        <c:minorTickMark val="none"/>
        <c:tickLblPos val="none"/>
        <c:crossAx val="55516544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55516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515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68</xdr:row>
      <xdr:rowOff>152400</xdr:rowOff>
    </xdr:from>
    <xdr:to>
      <xdr:col>12</xdr:col>
      <xdr:colOff>619125</xdr:colOff>
      <xdr:row>79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125</xdr:row>
      <xdr:rowOff>0</xdr:rowOff>
    </xdr:from>
    <xdr:to>
      <xdr:col>12</xdr:col>
      <xdr:colOff>590550</xdr:colOff>
      <xdr:row>135</xdr:row>
      <xdr:rowOff>142875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/Documents/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tabSelected="1" workbookViewId="0">
      <selection activeCell="I10" sqref="I10"/>
    </sheetView>
  </sheetViews>
  <sheetFormatPr defaultRowHeight="15" x14ac:dyDescent="0.25"/>
  <cols>
    <col min="6" max="6" width="11.85546875" customWidth="1"/>
    <col min="8" max="8" width="10" bestFit="1" customWidth="1"/>
  </cols>
  <sheetData>
    <row r="1" spans="1:13" x14ac:dyDescent="0.25">
      <c r="A1" s="87" t="s">
        <v>98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2" customFormat="1" ht="12" x14ac:dyDescent="0.2">
      <c r="A2" s="89"/>
      <c r="B2" s="89"/>
      <c r="C2" s="89"/>
      <c r="D2" s="89"/>
      <c r="E2" s="89"/>
      <c r="F2" s="89"/>
      <c r="G2" s="1"/>
      <c r="H2" s="1"/>
      <c r="I2" s="1"/>
      <c r="J2" s="1"/>
      <c r="K2" s="1"/>
      <c r="L2" s="1"/>
      <c r="M2" s="1"/>
    </row>
    <row r="3" spans="1:13" s="2" customFormat="1" ht="12" x14ac:dyDescent="0.2">
      <c r="A3" s="87" t="s">
        <v>0</v>
      </c>
      <c r="B3" s="88"/>
      <c r="C3" s="88"/>
      <c r="D3" s="88"/>
      <c r="E3" s="88"/>
      <c r="F3" s="90"/>
      <c r="H3" s="87" t="s">
        <v>1</v>
      </c>
      <c r="I3" s="88"/>
      <c r="J3" s="88"/>
      <c r="K3" s="88"/>
      <c r="L3" s="88"/>
      <c r="M3" s="90"/>
    </row>
    <row r="4" spans="1:13" s="2" customFormat="1" ht="12" x14ac:dyDescent="0.2">
      <c r="A4" s="91">
        <v>4</v>
      </c>
      <c r="B4" s="92"/>
      <c r="C4" s="92"/>
      <c r="D4" s="92"/>
      <c r="E4" s="92"/>
      <c r="F4" s="93"/>
      <c r="H4" s="94" t="s">
        <v>112</v>
      </c>
      <c r="I4" s="95"/>
      <c r="J4" s="95"/>
      <c r="K4" s="95"/>
      <c r="L4" s="95"/>
      <c r="M4" s="96"/>
    </row>
    <row r="5" spans="1:13" s="2" customFormat="1" ht="12" x14ac:dyDescent="0.2">
      <c r="A5" s="106" t="s">
        <v>75</v>
      </c>
      <c r="B5" s="107"/>
      <c r="C5" s="108" t="s">
        <v>2</v>
      </c>
      <c r="D5" s="108"/>
      <c r="E5" s="107" t="s">
        <v>113</v>
      </c>
      <c r="F5" s="109"/>
      <c r="G5" s="3"/>
      <c r="H5" s="78" t="s">
        <v>3</v>
      </c>
      <c r="I5" s="79"/>
      <c r="J5" s="79"/>
      <c r="K5" s="79"/>
      <c r="L5" s="79"/>
      <c r="M5" s="80"/>
    </row>
    <row r="6" spans="1:13" s="2" customFormat="1" ht="12" x14ac:dyDescent="0.2">
      <c r="A6" s="4"/>
      <c r="B6" s="5"/>
      <c r="C6" s="5"/>
      <c r="D6" s="5"/>
      <c r="E6" s="5"/>
      <c r="F6" s="6"/>
      <c r="H6" s="81"/>
      <c r="I6" s="82"/>
      <c r="J6" s="82"/>
      <c r="K6" s="82"/>
      <c r="L6" s="82"/>
      <c r="M6" s="83"/>
    </row>
    <row r="7" spans="1:13" s="2" customFormat="1" ht="12.75" x14ac:dyDescent="0.2">
      <c r="A7" s="84" t="s">
        <v>4</v>
      </c>
      <c r="B7" s="85"/>
      <c r="C7" s="85" t="s">
        <v>5</v>
      </c>
      <c r="D7" s="85"/>
      <c r="E7" s="85" t="s">
        <v>6</v>
      </c>
      <c r="F7" s="86"/>
      <c r="H7" s="166" t="str">
        <f>B40</f>
        <v>Bodleian Library CC</v>
      </c>
      <c r="I7" s="167"/>
      <c r="J7" s="168"/>
      <c r="K7" s="166" t="str">
        <f>A5</f>
        <v>Hendricks XI</v>
      </c>
      <c r="L7" s="167"/>
      <c r="M7" s="168"/>
    </row>
    <row r="8" spans="1:13" s="2" customFormat="1" ht="12" x14ac:dyDescent="0.2">
      <c r="A8" s="97">
        <v>42575</v>
      </c>
      <c r="B8" s="98"/>
      <c r="C8" s="99">
        <v>0.58333333333333337</v>
      </c>
      <c r="D8" s="100"/>
      <c r="E8" s="101" t="s">
        <v>114</v>
      </c>
      <c r="F8" s="102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2">
      <c r="A9" s="103" t="s">
        <v>7</v>
      </c>
      <c r="B9" s="104"/>
      <c r="C9" s="104" t="s">
        <v>8</v>
      </c>
      <c r="D9" s="104"/>
      <c r="E9" s="104" t="s">
        <v>74</v>
      </c>
      <c r="F9" s="105"/>
      <c r="H9" s="9">
        <f>H53+C92</f>
        <v>220</v>
      </c>
      <c r="I9" s="43">
        <f>SUM(H57:H64)+H67</f>
        <v>10</v>
      </c>
      <c r="J9" s="8">
        <f>SUM(E57:E67)</f>
        <v>40</v>
      </c>
      <c r="K9" s="9">
        <f>H109+C142</f>
        <v>222</v>
      </c>
      <c r="L9" s="43">
        <f>SUM(H113:H123)</f>
        <v>5</v>
      </c>
      <c r="M9" s="8">
        <f>SUM(E113:E123)</f>
        <v>30.833333333333332</v>
      </c>
    </row>
    <row r="10" spans="1:13" s="2" customFormat="1" ht="12" x14ac:dyDescent="0.2">
      <c r="A10" s="118" t="s">
        <v>73</v>
      </c>
      <c r="B10" s="119"/>
      <c r="C10" s="120" t="str">
        <f>E5</f>
        <v>Bodleian Library CC</v>
      </c>
      <c r="D10" s="121"/>
      <c r="E10" s="101">
        <v>40</v>
      </c>
      <c r="F10" s="102"/>
    </row>
    <row r="11" spans="1:13" s="2" customFormat="1" ht="12" hidden="1" x14ac:dyDescent="0.2"/>
    <row r="12" spans="1:13" s="2" customFormat="1" ht="12" hidden="1" customHeight="1" x14ac:dyDescent="0.2">
      <c r="A12" s="110" t="s">
        <v>13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</row>
    <row r="13" spans="1:13" s="2" customFormat="1" ht="12" hidden="1" x14ac:dyDescent="0.2"/>
    <row r="14" spans="1:13" s="2" customFormat="1" ht="12" hidden="1" x14ac:dyDescent="0.2">
      <c r="A14" s="111" t="str">
        <f>IF(A2=1, A5,E5)</f>
        <v>Bodleian Library CC</v>
      </c>
      <c r="B14" s="112"/>
      <c r="C14" s="112"/>
      <c r="D14" s="112"/>
      <c r="E14" s="112"/>
      <c r="F14" s="113"/>
      <c r="H14" s="111" t="str">
        <f>IF(A2=1,E5,A5)</f>
        <v>Hendricks XI</v>
      </c>
      <c r="I14" s="112"/>
      <c r="J14" s="112"/>
      <c r="K14" s="112"/>
      <c r="L14" s="112"/>
      <c r="M14" s="113"/>
    </row>
    <row r="15" spans="1:13" s="2" customFormat="1" ht="12" hidden="1" x14ac:dyDescent="0.2">
      <c r="A15" s="10" t="s">
        <v>14</v>
      </c>
      <c r="B15" s="114" t="s">
        <v>15</v>
      </c>
      <c r="C15" s="114"/>
      <c r="D15" s="114"/>
      <c r="E15" s="10" t="s">
        <v>16</v>
      </c>
      <c r="F15" s="10" t="s">
        <v>17</v>
      </c>
      <c r="H15" s="11" t="s">
        <v>14</v>
      </c>
      <c r="I15" s="115" t="s">
        <v>15</v>
      </c>
      <c r="J15" s="115"/>
      <c r="K15" s="115"/>
      <c r="L15" s="12" t="s">
        <v>16</v>
      </c>
      <c r="M15" s="13" t="s">
        <v>17</v>
      </c>
    </row>
    <row r="16" spans="1:13" s="2" customFormat="1" ht="12" hidden="1" x14ac:dyDescent="0.2">
      <c r="A16" s="14" t="s">
        <v>18</v>
      </c>
      <c r="B16" s="116"/>
      <c r="C16" s="116"/>
      <c r="D16" s="116"/>
      <c r="E16" s="15"/>
      <c r="F16" s="15"/>
      <c r="H16" s="16" t="s">
        <v>18</v>
      </c>
      <c r="I16" s="117"/>
      <c r="J16" s="117"/>
      <c r="K16" s="117"/>
      <c r="L16" s="17"/>
      <c r="M16" s="18"/>
    </row>
    <row r="17" spans="1:13" s="2" customFormat="1" ht="12" hidden="1" x14ac:dyDescent="0.2">
      <c r="A17" s="14" t="s">
        <v>19</v>
      </c>
      <c r="B17" s="116"/>
      <c r="C17" s="116"/>
      <c r="D17" s="116"/>
      <c r="E17" s="15"/>
      <c r="F17" s="15"/>
      <c r="H17" s="16" t="s">
        <v>19</v>
      </c>
      <c r="I17" s="117"/>
      <c r="J17" s="117"/>
      <c r="K17" s="117"/>
      <c r="L17" s="17"/>
      <c r="M17" s="18"/>
    </row>
    <row r="18" spans="1:13" s="2" customFormat="1" ht="12" hidden="1" x14ac:dyDescent="0.2">
      <c r="A18" s="14" t="s">
        <v>20</v>
      </c>
      <c r="B18" s="116"/>
      <c r="C18" s="116"/>
      <c r="D18" s="116"/>
      <c r="E18" s="15"/>
      <c r="F18" s="15"/>
      <c r="H18" s="16" t="s">
        <v>20</v>
      </c>
      <c r="I18" s="117"/>
      <c r="J18" s="117"/>
      <c r="K18" s="117"/>
      <c r="L18" s="17"/>
      <c r="M18" s="18"/>
    </row>
    <row r="19" spans="1:13" s="2" customFormat="1" ht="12" hidden="1" x14ac:dyDescent="0.2">
      <c r="A19" s="14" t="s">
        <v>21</v>
      </c>
      <c r="B19" s="116"/>
      <c r="C19" s="116"/>
      <c r="D19" s="116"/>
      <c r="E19" s="15"/>
      <c r="F19" s="15"/>
      <c r="H19" s="16" t="s">
        <v>21</v>
      </c>
      <c r="I19" s="117"/>
      <c r="J19" s="117"/>
      <c r="K19" s="117"/>
      <c r="L19" s="17"/>
      <c r="M19" s="18"/>
    </row>
    <row r="20" spans="1:13" s="2" customFormat="1" ht="12" hidden="1" x14ac:dyDescent="0.2">
      <c r="A20" s="14" t="s">
        <v>22</v>
      </c>
      <c r="B20" s="116"/>
      <c r="C20" s="116"/>
      <c r="D20" s="116"/>
      <c r="E20" s="15"/>
      <c r="F20" s="15"/>
      <c r="H20" s="16" t="s">
        <v>22</v>
      </c>
      <c r="I20" s="117"/>
      <c r="J20" s="117"/>
      <c r="K20" s="117"/>
      <c r="L20" s="17"/>
      <c r="M20" s="18"/>
    </row>
    <row r="21" spans="1:13" s="2" customFormat="1" ht="12" hidden="1" x14ac:dyDescent="0.2">
      <c r="A21" s="14" t="s">
        <v>23</v>
      </c>
      <c r="B21" s="116"/>
      <c r="C21" s="116"/>
      <c r="D21" s="116"/>
      <c r="E21" s="15"/>
      <c r="F21" s="15"/>
      <c r="H21" s="16" t="s">
        <v>23</v>
      </c>
      <c r="I21" s="117"/>
      <c r="J21" s="117"/>
      <c r="K21" s="117"/>
      <c r="L21" s="17"/>
      <c r="M21" s="18"/>
    </row>
    <row r="22" spans="1:13" s="2" customFormat="1" ht="12" hidden="1" x14ac:dyDescent="0.2">
      <c r="A22" s="14" t="s">
        <v>24</v>
      </c>
      <c r="B22" s="116"/>
      <c r="C22" s="116"/>
      <c r="D22" s="116"/>
      <c r="E22" s="15"/>
      <c r="F22" s="15"/>
      <c r="H22" s="16" t="s">
        <v>24</v>
      </c>
      <c r="I22" s="117"/>
      <c r="J22" s="117"/>
      <c r="K22" s="117"/>
      <c r="L22" s="17"/>
      <c r="M22" s="18"/>
    </row>
    <row r="23" spans="1:13" s="2" customFormat="1" ht="12" hidden="1" x14ac:dyDescent="0.2">
      <c r="A23" s="14" t="s">
        <v>25</v>
      </c>
      <c r="B23" s="116"/>
      <c r="C23" s="116"/>
      <c r="D23" s="116"/>
      <c r="E23" s="15"/>
      <c r="F23" s="15"/>
      <c r="H23" s="16" t="s">
        <v>25</v>
      </c>
      <c r="I23" s="117"/>
      <c r="J23" s="117"/>
      <c r="K23" s="117"/>
      <c r="L23" s="17"/>
      <c r="M23" s="18"/>
    </row>
    <row r="24" spans="1:13" s="2" customFormat="1" ht="12" hidden="1" x14ac:dyDescent="0.2">
      <c r="A24" s="14" t="s">
        <v>26</v>
      </c>
      <c r="B24" s="116"/>
      <c r="C24" s="116"/>
      <c r="D24" s="116"/>
      <c r="E24" s="15"/>
      <c r="F24" s="15"/>
      <c r="H24" s="16" t="s">
        <v>26</v>
      </c>
      <c r="I24" s="117"/>
      <c r="J24" s="117"/>
      <c r="K24" s="117"/>
      <c r="L24" s="17"/>
      <c r="M24" s="18"/>
    </row>
    <row r="25" spans="1:13" s="2" customFormat="1" ht="12" hidden="1" x14ac:dyDescent="0.2">
      <c r="A25" s="14" t="s">
        <v>27</v>
      </c>
      <c r="B25" s="116"/>
      <c r="C25" s="116"/>
      <c r="D25" s="116"/>
      <c r="E25" s="15"/>
      <c r="F25" s="15"/>
      <c r="H25" s="16" t="s">
        <v>27</v>
      </c>
      <c r="I25" s="117"/>
      <c r="J25" s="117"/>
      <c r="K25" s="117"/>
      <c r="L25" s="17"/>
      <c r="M25" s="18"/>
    </row>
    <row r="26" spans="1:13" s="2" customFormat="1" ht="12" hidden="1" x14ac:dyDescent="0.2">
      <c r="A26" s="14" t="s">
        <v>28</v>
      </c>
      <c r="B26" s="116"/>
      <c r="C26" s="116"/>
      <c r="D26" s="116"/>
      <c r="E26" s="15"/>
      <c r="F26" s="15"/>
      <c r="H26" s="19" t="s">
        <v>28</v>
      </c>
      <c r="I26" s="122"/>
      <c r="J26" s="122"/>
      <c r="K26" s="122"/>
      <c r="L26" s="20"/>
      <c r="M26" s="21"/>
    </row>
    <row r="27" spans="1:13" s="2" customFormat="1" ht="12" hidden="1" x14ac:dyDescent="0.2">
      <c r="A27" s="123" t="s">
        <v>29</v>
      </c>
      <c r="B27" s="124"/>
      <c r="C27" s="124"/>
      <c r="D27" s="124"/>
      <c r="E27" s="124"/>
      <c r="F27" s="125"/>
      <c r="H27" s="126" t="s">
        <v>29</v>
      </c>
      <c r="I27" s="127"/>
      <c r="J27" s="127"/>
      <c r="K27" s="127"/>
      <c r="L27" s="127"/>
      <c r="M27" s="128"/>
    </row>
    <row r="28" spans="1:13" s="2" customFormat="1" ht="12" hidden="1" x14ac:dyDescent="0.2">
      <c r="A28" s="22">
        <v>1</v>
      </c>
      <c r="B28" s="129"/>
      <c r="C28" s="129"/>
      <c r="D28" s="129"/>
      <c r="E28" s="23"/>
      <c r="F28" s="24"/>
      <c r="H28" s="22">
        <v>1</v>
      </c>
      <c r="I28" s="129"/>
      <c r="J28" s="129"/>
      <c r="K28" s="129"/>
      <c r="L28" s="23"/>
      <c r="M28" s="24"/>
    </row>
    <row r="29" spans="1:13" s="2" customFormat="1" ht="12" hidden="1" x14ac:dyDescent="0.2">
      <c r="A29" s="16">
        <v>2</v>
      </c>
      <c r="B29" s="117"/>
      <c r="C29" s="117"/>
      <c r="D29" s="117"/>
      <c r="E29" s="17"/>
      <c r="F29" s="18"/>
      <c r="H29" s="16">
        <v>2</v>
      </c>
      <c r="I29" s="117"/>
      <c r="J29" s="117"/>
      <c r="K29" s="117"/>
      <c r="L29" s="17"/>
      <c r="M29" s="18"/>
    </row>
    <row r="30" spans="1:13" s="2" customFormat="1" ht="12" hidden="1" x14ac:dyDescent="0.2">
      <c r="A30" s="19">
        <v>3</v>
      </c>
      <c r="B30" s="122"/>
      <c r="C30" s="122"/>
      <c r="D30" s="122"/>
      <c r="E30" s="20"/>
      <c r="F30" s="21"/>
      <c r="H30" s="19">
        <v>3</v>
      </c>
      <c r="I30" s="122"/>
      <c r="J30" s="122"/>
      <c r="K30" s="122"/>
      <c r="L30" s="20"/>
      <c r="M30" s="21"/>
    </row>
    <row r="31" spans="1:13" s="2" customFormat="1" ht="12" hidden="1" x14ac:dyDescent="0.2">
      <c r="A31" s="133" t="s">
        <v>30</v>
      </c>
      <c r="B31" s="134"/>
      <c r="C31" s="134"/>
      <c r="D31" s="134"/>
      <c r="E31" s="134"/>
      <c r="F31" s="135"/>
      <c r="H31" s="126" t="s">
        <v>30</v>
      </c>
      <c r="I31" s="127"/>
      <c r="J31" s="127"/>
      <c r="K31" s="127"/>
      <c r="L31" s="127"/>
      <c r="M31" s="128"/>
    </row>
    <row r="32" spans="1:13" s="2" customFormat="1" ht="12" hidden="1" x14ac:dyDescent="0.2">
      <c r="A32" s="22" t="s">
        <v>31</v>
      </c>
      <c r="B32" s="129"/>
      <c r="C32" s="129"/>
      <c r="D32" s="129"/>
      <c r="E32" s="129"/>
      <c r="F32" s="130"/>
      <c r="H32" s="22" t="s">
        <v>31</v>
      </c>
      <c r="I32" s="129"/>
      <c r="J32" s="129"/>
      <c r="K32" s="129"/>
      <c r="L32" s="129"/>
      <c r="M32" s="130"/>
    </row>
    <row r="33" spans="1:13" s="2" customFormat="1" ht="12" hidden="1" x14ac:dyDescent="0.2">
      <c r="A33" s="16" t="s">
        <v>32</v>
      </c>
      <c r="B33" s="117"/>
      <c r="C33" s="117"/>
      <c r="D33" s="117"/>
      <c r="E33" s="117"/>
      <c r="F33" s="131"/>
      <c r="H33" s="16" t="s">
        <v>32</v>
      </c>
      <c r="I33" s="117"/>
      <c r="J33" s="117"/>
      <c r="K33" s="117"/>
      <c r="L33" s="117"/>
      <c r="M33" s="131"/>
    </row>
    <row r="34" spans="1:13" s="2" customFormat="1" ht="12" hidden="1" x14ac:dyDescent="0.2">
      <c r="A34" s="19" t="s">
        <v>33</v>
      </c>
      <c r="B34" s="122"/>
      <c r="C34" s="122"/>
      <c r="D34" s="122"/>
      <c r="E34" s="122"/>
      <c r="F34" s="132"/>
      <c r="H34" s="19" t="s">
        <v>33</v>
      </c>
      <c r="I34" s="122"/>
      <c r="J34" s="122"/>
      <c r="K34" s="122"/>
      <c r="L34" s="122"/>
      <c r="M34" s="132"/>
    </row>
    <row r="35" spans="1:13" s="2" customFormat="1" ht="12" x14ac:dyDescent="0.2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2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37"/>
      <c r="H36" s="137"/>
      <c r="I36" s="30"/>
      <c r="J36" s="30"/>
      <c r="K36" s="30"/>
      <c r="L36" s="30"/>
      <c r="M36" s="30"/>
    </row>
    <row r="37" spans="1:13" s="2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2">
      <c r="A38" s="138" t="s">
        <v>39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</row>
    <row r="39" spans="1:13" s="2" customFormat="1" ht="12" x14ac:dyDescent="0.2"/>
    <row r="40" spans="1:13" s="2" customFormat="1" ht="12" x14ac:dyDescent="0.2">
      <c r="A40" s="31" t="s">
        <v>40</v>
      </c>
      <c r="B40" s="145" t="str">
        <f>C10</f>
        <v>Bodleian Library CC</v>
      </c>
      <c r="C40" s="146"/>
      <c r="D40" s="146"/>
      <c r="E40" s="146"/>
      <c r="F40" s="146"/>
      <c r="G40" s="146"/>
      <c r="H40" s="146"/>
      <c r="I40" s="146"/>
      <c r="J40" s="146"/>
      <c r="K40" s="165"/>
    </row>
    <row r="41" spans="1:13" s="2" customFormat="1" ht="12" x14ac:dyDescent="0.2">
      <c r="A41" s="32" t="s">
        <v>41</v>
      </c>
      <c r="B41" s="139" t="s">
        <v>42</v>
      </c>
      <c r="C41" s="139"/>
      <c r="D41" s="139"/>
      <c r="E41" s="139" t="s">
        <v>43</v>
      </c>
      <c r="F41" s="139"/>
      <c r="G41" s="33" t="s">
        <v>44</v>
      </c>
      <c r="H41" s="33" t="s">
        <v>9</v>
      </c>
      <c r="I41" s="33" t="s">
        <v>46</v>
      </c>
      <c r="J41" s="33" t="s">
        <v>47</v>
      </c>
      <c r="K41" s="33" t="s">
        <v>48</v>
      </c>
    </row>
    <row r="42" spans="1:13" s="2" customFormat="1" ht="12" x14ac:dyDescent="0.2">
      <c r="A42" s="34">
        <v>1</v>
      </c>
      <c r="B42" s="136" t="s">
        <v>115</v>
      </c>
      <c r="C42" s="136"/>
      <c r="D42" s="136"/>
      <c r="E42" s="117" t="s">
        <v>126</v>
      </c>
      <c r="F42" s="117"/>
      <c r="G42" s="17" t="str">
        <f>B57</f>
        <v>R Quest</v>
      </c>
      <c r="H42" s="35">
        <v>4</v>
      </c>
      <c r="I42" s="35"/>
      <c r="J42" s="35"/>
      <c r="K42" s="35"/>
    </row>
    <row r="43" spans="1:13" s="2" customFormat="1" ht="12" x14ac:dyDescent="0.2">
      <c r="A43" s="34">
        <v>2</v>
      </c>
      <c r="B43" s="136" t="s">
        <v>116</v>
      </c>
      <c r="C43" s="136"/>
      <c r="D43" s="136"/>
      <c r="E43" s="117" t="s">
        <v>49</v>
      </c>
      <c r="F43" s="117"/>
      <c r="G43" s="17" t="str">
        <f>B63</f>
        <v>H Wickham</v>
      </c>
      <c r="H43" s="35">
        <v>69</v>
      </c>
      <c r="I43" s="35"/>
      <c r="J43" s="35"/>
      <c r="K43" s="35"/>
    </row>
    <row r="44" spans="1:13" s="2" customFormat="1" ht="12" x14ac:dyDescent="0.2">
      <c r="A44" s="34">
        <v>3</v>
      </c>
      <c r="B44" s="136" t="s">
        <v>117</v>
      </c>
      <c r="C44" s="136"/>
      <c r="D44" s="136"/>
      <c r="E44" s="117" t="s">
        <v>127</v>
      </c>
      <c r="F44" s="117"/>
      <c r="G44" s="17" t="str">
        <f>B62</f>
        <v>Q Khattak</v>
      </c>
      <c r="H44" s="35">
        <v>63</v>
      </c>
      <c r="I44" s="35"/>
      <c r="J44" s="35"/>
      <c r="K44" s="35"/>
    </row>
    <row r="45" spans="1:13" s="2" customFormat="1" ht="12" x14ac:dyDescent="0.2">
      <c r="A45" s="34">
        <v>4</v>
      </c>
      <c r="B45" s="136" t="s">
        <v>118</v>
      </c>
      <c r="C45" s="136"/>
      <c r="D45" s="136"/>
      <c r="E45" s="117" t="s">
        <v>128</v>
      </c>
      <c r="F45" s="117"/>
      <c r="G45" s="17" t="str">
        <f>B62</f>
        <v>Q Khattak</v>
      </c>
      <c r="H45" s="35">
        <v>13</v>
      </c>
      <c r="I45" s="35"/>
      <c r="J45" s="35"/>
      <c r="K45" s="35"/>
    </row>
    <row r="46" spans="1:13" s="2" customFormat="1" ht="12" x14ac:dyDescent="0.2">
      <c r="A46" s="34">
        <v>5</v>
      </c>
      <c r="B46" s="136" t="s">
        <v>119</v>
      </c>
      <c r="C46" s="136"/>
      <c r="D46" s="136"/>
      <c r="E46" s="117" t="s">
        <v>129</v>
      </c>
      <c r="F46" s="117"/>
      <c r="G46" s="17" t="str">
        <f>B64</f>
        <v>T Metcalf</v>
      </c>
      <c r="H46" s="35">
        <v>7</v>
      </c>
      <c r="I46" s="35"/>
      <c r="J46" s="35"/>
      <c r="K46" s="35"/>
    </row>
    <row r="47" spans="1:13" s="2" customFormat="1" ht="12" x14ac:dyDescent="0.2">
      <c r="A47" s="34">
        <v>6</v>
      </c>
      <c r="B47" s="136" t="s">
        <v>120</v>
      </c>
      <c r="C47" s="136"/>
      <c r="D47" s="136"/>
      <c r="E47" s="117" t="s">
        <v>49</v>
      </c>
      <c r="F47" s="117"/>
      <c r="G47" s="17" t="str">
        <f>B57</f>
        <v>R Quest</v>
      </c>
      <c r="H47" s="35">
        <v>7</v>
      </c>
      <c r="I47" s="35"/>
      <c r="J47" s="35"/>
      <c r="K47" s="35"/>
    </row>
    <row r="48" spans="1:13" s="2" customFormat="1" ht="12" x14ac:dyDescent="0.2">
      <c r="A48" s="34">
        <v>7</v>
      </c>
      <c r="B48" s="136" t="s">
        <v>121</v>
      </c>
      <c r="C48" s="136"/>
      <c r="D48" s="136"/>
      <c r="E48" s="117" t="s">
        <v>130</v>
      </c>
      <c r="F48" s="117"/>
      <c r="G48" s="17" t="str">
        <f>B64</f>
        <v>T Metcalf</v>
      </c>
      <c r="H48" s="35">
        <v>12</v>
      </c>
      <c r="I48" s="35"/>
      <c r="J48" s="35"/>
      <c r="K48" s="35"/>
    </row>
    <row r="49" spans="1:13" s="2" customFormat="1" ht="12" x14ac:dyDescent="0.2">
      <c r="A49" s="34">
        <v>8</v>
      </c>
      <c r="B49" s="136" t="s">
        <v>122</v>
      </c>
      <c r="C49" s="136"/>
      <c r="D49" s="136"/>
      <c r="E49" s="117" t="s">
        <v>129</v>
      </c>
      <c r="F49" s="117"/>
      <c r="G49" s="17" t="str">
        <f>B58</f>
        <v>W Pitt</v>
      </c>
      <c r="H49" s="35">
        <v>6</v>
      </c>
      <c r="I49" s="35"/>
      <c r="J49" s="35"/>
      <c r="K49" s="35"/>
    </row>
    <row r="50" spans="1:13" s="2" customFormat="1" ht="12" x14ac:dyDescent="0.2">
      <c r="A50" s="34">
        <v>9</v>
      </c>
      <c r="B50" s="136" t="s">
        <v>123</v>
      </c>
      <c r="C50" s="136"/>
      <c r="D50" s="136"/>
      <c r="E50" s="117" t="s">
        <v>131</v>
      </c>
      <c r="F50" s="117"/>
      <c r="G50" s="17" t="s">
        <v>93</v>
      </c>
      <c r="H50" s="35">
        <v>1</v>
      </c>
      <c r="I50" s="35"/>
      <c r="J50" s="35"/>
      <c r="K50" s="35"/>
    </row>
    <row r="51" spans="1:13" s="2" customFormat="1" ht="12" x14ac:dyDescent="0.2">
      <c r="A51" s="34">
        <v>10</v>
      </c>
      <c r="B51" s="136" t="s">
        <v>124</v>
      </c>
      <c r="C51" s="136"/>
      <c r="D51" s="136"/>
      <c r="E51" s="117" t="s">
        <v>49</v>
      </c>
      <c r="F51" s="117"/>
      <c r="G51" s="17" t="str">
        <f>B57</f>
        <v>R Quest</v>
      </c>
      <c r="H51" s="35">
        <v>2</v>
      </c>
      <c r="I51" s="35"/>
      <c r="J51" s="35"/>
      <c r="K51" s="35"/>
    </row>
    <row r="52" spans="1:13" s="2" customFormat="1" ht="12" x14ac:dyDescent="0.2">
      <c r="A52" s="34">
        <v>11</v>
      </c>
      <c r="B52" s="136" t="s">
        <v>125</v>
      </c>
      <c r="C52" s="136"/>
      <c r="D52" s="136"/>
      <c r="E52" s="117" t="s">
        <v>94</v>
      </c>
      <c r="F52" s="117"/>
      <c r="G52" s="17" t="s">
        <v>93</v>
      </c>
      <c r="H52" s="35">
        <v>0</v>
      </c>
      <c r="I52" s="35"/>
      <c r="J52" s="35"/>
      <c r="K52" s="35"/>
    </row>
    <row r="53" spans="1:13" s="2" customFormat="1" ht="12" x14ac:dyDescent="0.2">
      <c r="A53" s="36" t="s">
        <v>50</v>
      </c>
      <c r="B53" s="143"/>
      <c r="C53" s="143"/>
      <c r="D53" s="143"/>
      <c r="E53" s="144"/>
      <c r="F53" s="144"/>
      <c r="G53" s="37"/>
      <c r="H53" s="38">
        <f>SUM(H42:H52)</f>
        <v>184</v>
      </c>
      <c r="I53" s="38"/>
      <c r="J53" s="38">
        <f>SUM(J42:J52)</f>
        <v>0</v>
      </c>
      <c r="K53" s="38">
        <f>SUM(K42:K52)</f>
        <v>0</v>
      </c>
    </row>
    <row r="54" spans="1:13" s="2" customFormat="1" ht="12" x14ac:dyDescent="0.2"/>
    <row r="55" spans="1:13" s="2" customFormat="1" ht="12" x14ac:dyDescent="0.2">
      <c r="A55" s="39" t="s">
        <v>51</v>
      </c>
      <c r="B55" s="145" t="str">
        <f>IF(A2=1,E5,A5)</f>
        <v>Hendricks XI</v>
      </c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7"/>
    </row>
    <row r="56" spans="1:13" s="2" customFormat="1" ht="12" x14ac:dyDescent="0.2">
      <c r="A56" s="40" t="s">
        <v>52</v>
      </c>
      <c r="B56" s="148" t="s">
        <v>53</v>
      </c>
      <c r="C56" s="148"/>
      <c r="D56" s="148"/>
      <c r="E56" s="41" t="s">
        <v>54</v>
      </c>
      <c r="F56" s="41" t="s">
        <v>45</v>
      </c>
      <c r="G56" s="41" t="s">
        <v>9</v>
      </c>
      <c r="H56" s="41" t="s">
        <v>10</v>
      </c>
      <c r="I56" s="41" t="s">
        <v>55</v>
      </c>
      <c r="J56" s="41" t="s">
        <v>36</v>
      </c>
      <c r="K56" s="149" t="s">
        <v>57</v>
      </c>
      <c r="L56" s="150"/>
      <c r="M56" s="151"/>
    </row>
    <row r="57" spans="1:13" s="2" customFormat="1" ht="12" x14ac:dyDescent="0.2">
      <c r="A57" s="34" t="s">
        <v>58</v>
      </c>
      <c r="B57" s="140" t="s">
        <v>101</v>
      </c>
      <c r="C57" s="141"/>
      <c r="D57" s="142"/>
      <c r="E57" s="42">
        <v>7</v>
      </c>
      <c r="F57" s="43">
        <v>0</v>
      </c>
      <c r="G57" s="43">
        <v>24</v>
      </c>
      <c r="H57" s="43">
        <f>COUNTIF($G$42:$G$52,"="&amp;B57)</f>
        <v>3</v>
      </c>
      <c r="I57" s="43"/>
      <c r="J57" s="43"/>
      <c r="K57" s="75">
        <f t="shared" ref="K57:K62" si="0">G57/E57</f>
        <v>3.4285714285714284</v>
      </c>
      <c r="L57" s="76"/>
      <c r="M57" s="77"/>
    </row>
    <row r="58" spans="1:13" s="2" customFormat="1" ht="12" x14ac:dyDescent="0.2">
      <c r="A58" s="34" t="s">
        <v>59</v>
      </c>
      <c r="B58" s="140" t="s">
        <v>99</v>
      </c>
      <c r="C58" s="141"/>
      <c r="D58" s="142"/>
      <c r="E58" s="42">
        <v>7</v>
      </c>
      <c r="F58" s="43">
        <v>0</v>
      </c>
      <c r="G58" s="43">
        <v>27</v>
      </c>
      <c r="H58" s="43">
        <f t="shared" ref="H58:H61" si="1">COUNTIF($G$42:$G$52,"="&amp;B58)</f>
        <v>1</v>
      </c>
      <c r="I58" s="43"/>
      <c r="J58" s="43"/>
      <c r="K58" s="75">
        <f t="shared" si="0"/>
        <v>3.8571428571428572</v>
      </c>
      <c r="L58" s="76"/>
      <c r="M58" s="77"/>
    </row>
    <row r="59" spans="1:13" s="2" customFormat="1" ht="12" x14ac:dyDescent="0.2">
      <c r="A59" s="34" t="s">
        <v>60</v>
      </c>
      <c r="B59" s="140" t="s">
        <v>106</v>
      </c>
      <c r="C59" s="141"/>
      <c r="D59" s="142"/>
      <c r="E59" s="42">
        <v>7</v>
      </c>
      <c r="F59" s="43">
        <v>1</v>
      </c>
      <c r="G59" s="43">
        <v>18</v>
      </c>
      <c r="H59" s="43">
        <f t="shared" si="1"/>
        <v>0</v>
      </c>
      <c r="I59" s="43"/>
      <c r="J59" s="43"/>
      <c r="K59" s="75">
        <f t="shared" si="0"/>
        <v>2.5714285714285716</v>
      </c>
      <c r="L59" s="76"/>
      <c r="M59" s="77"/>
    </row>
    <row r="60" spans="1:13" s="2" customFormat="1" ht="12" x14ac:dyDescent="0.2">
      <c r="A60" s="44" t="s">
        <v>61</v>
      </c>
      <c r="B60" s="140" t="s">
        <v>107</v>
      </c>
      <c r="C60" s="141"/>
      <c r="D60" s="142"/>
      <c r="E60" s="42">
        <v>7</v>
      </c>
      <c r="F60" s="43">
        <v>0</v>
      </c>
      <c r="G60" s="43">
        <v>52</v>
      </c>
      <c r="H60" s="43">
        <f t="shared" si="1"/>
        <v>0</v>
      </c>
      <c r="I60" s="43"/>
      <c r="J60" s="43"/>
      <c r="K60" s="75">
        <f t="shared" si="0"/>
        <v>7.4285714285714288</v>
      </c>
      <c r="L60" s="76"/>
      <c r="M60" s="77"/>
    </row>
    <row r="61" spans="1:13" s="2" customFormat="1" ht="12" x14ac:dyDescent="0.2">
      <c r="A61" s="44" t="s">
        <v>62</v>
      </c>
      <c r="B61" s="152" t="s">
        <v>97</v>
      </c>
      <c r="C61" s="153"/>
      <c r="D61" s="154"/>
      <c r="E61" s="48">
        <v>5</v>
      </c>
      <c r="F61" s="49">
        <v>0</v>
      </c>
      <c r="G61" s="49">
        <v>33</v>
      </c>
      <c r="H61" s="43">
        <f t="shared" si="1"/>
        <v>0</v>
      </c>
      <c r="I61" s="49"/>
      <c r="J61" s="49"/>
      <c r="K61" s="75">
        <f t="shared" si="0"/>
        <v>6.6</v>
      </c>
      <c r="L61" s="76"/>
      <c r="M61" s="77"/>
    </row>
    <row r="62" spans="1:13" s="2" customFormat="1" ht="12" x14ac:dyDescent="0.2">
      <c r="A62" s="44" t="s">
        <v>63</v>
      </c>
      <c r="B62" s="152" t="s">
        <v>104</v>
      </c>
      <c r="C62" s="153"/>
      <c r="D62" s="154"/>
      <c r="E62" s="48">
        <v>3</v>
      </c>
      <c r="F62" s="49">
        <v>0</v>
      </c>
      <c r="G62" s="49">
        <v>30</v>
      </c>
      <c r="H62" s="43">
        <f>COUNTIF($G$42:$G$52,"="&amp;B62)</f>
        <v>2</v>
      </c>
      <c r="I62" s="49"/>
      <c r="J62" s="49"/>
      <c r="K62" s="75">
        <f t="shared" si="0"/>
        <v>10</v>
      </c>
      <c r="L62" s="76"/>
      <c r="M62" s="77"/>
    </row>
    <row r="63" spans="1:13" s="2" customFormat="1" ht="12" x14ac:dyDescent="0.2">
      <c r="A63" s="44" t="s">
        <v>64</v>
      </c>
      <c r="B63" s="152" t="s">
        <v>103</v>
      </c>
      <c r="C63" s="153"/>
      <c r="D63" s="154"/>
      <c r="E63" s="48">
        <v>1</v>
      </c>
      <c r="F63" s="49">
        <v>0</v>
      </c>
      <c r="G63" s="49">
        <v>8</v>
      </c>
      <c r="H63" s="49">
        <f>COUNTIF($G$42:$G$52,"="&amp;B63)</f>
        <v>1</v>
      </c>
      <c r="I63" s="49"/>
      <c r="J63" s="49"/>
      <c r="K63" s="75">
        <f t="shared" ref="K63" si="2">G63/E63</f>
        <v>8</v>
      </c>
      <c r="L63" s="76"/>
      <c r="M63" s="77"/>
    </row>
    <row r="64" spans="1:13" s="2" customFormat="1" ht="12" x14ac:dyDescent="0.2">
      <c r="A64" s="44" t="s">
        <v>65</v>
      </c>
      <c r="B64" s="152" t="s">
        <v>105</v>
      </c>
      <c r="C64" s="153"/>
      <c r="D64" s="154"/>
      <c r="E64" s="48">
        <v>3</v>
      </c>
      <c r="F64" s="49">
        <v>0</v>
      </c>
      <c r="G64" s="49">
        <v>28</v>
      </c>
      <c r="H64" s="49">
        <f>COUNTIF($G$42:$G$52,"="&amp;B64)</f>
        <v>2</v>
      </c>
      <c r="I64" s="49"/>
      <c r="J64" s="49"/>
      <c r="K64" s="75">
        <f t="shared" ref="K64" si="3">G64/E64</f>
        <v>9.3333333333333339</v>
      </c>
      <c r="L64" s="76"/>
      <c r="M64" s="77"/>
    </row>
    <row r="65" spans="1:13" s="2" customFormat="1" ht="12" x14ac:dyDescent="0.2">
      <c r="A65" s="44" t="s">
        <v>66</v>
      </c>
      <c r="B65" s="72"/>
      <c r="C65" s="73"/>
      <c r="D65" s="74"/>
      <c r="E65" s="48"/>
      <c r="F65" s="49"/>
      <c r="G65" s="49"/>
      <c r="H65" s="49"/>
      <c r="I65" s="49"/>
      <c r="J65" s="49"/>
      <c r="K65" s="75"/>
      <c r="L65" s="76"/>
      <c r="M65" s="77"/>
    </row>
    <row r="66" spans="1:13" s="2" customFormat="1" ht="12" x14ac:dyDescent="0.2">
      <c r="A66" s="44" t="s">
        <v>109</v>
      </c>
      <c r="B66" s="72"/>
      <c r="C66" s="73"/>
      <c r="D66" s="74"/>
      <c r="E66" s="48"/>
      <c r="F66" s="49"/>
      <c r="G66" s="49"/>
      <c r="H66" s="49"/>
      <c r="I66" s="49"/>
      <c r="J66" s="49"/>
      <c r="K66" s="75"/>
      <c r="L66" s="76"/>
      <c r="M66" s="77"/>
    </row>
    <row r="67" spans="1:13" s="2" customFormat="1" ht="12" x14ac:dyDescent="0.2">
      <c r="A67" s="44" t="s">
        <v>110</v>
      </c>
      <c r="B67" s="152" t="s">
        <v>95</v>
      </c>
      <c r="C67" s="153"/>
      <c r="D67" s="154"/>
      <c r="E67" s="48"/>
      <c r="F67" s="49"/>
      <c r="G67" s="49"/>
      <c r="H67" s="49">
        <f>COUNTIF(E42:F52,"=Run")</f>
        <v>1</v>
      </c>
      <c r="I67" s="49"/>
      <c r="J67" s="49"/>
      <c r="K67" s="75"/>
      <c r="L67" s="76"/>
      <c r="M67" s="77"/>
    </row>
    <row r="68" spans="1:13" s="2" customFormat="1" ht="12" hidden="1" x14ac:dyDescent="0.2"/>
    <row r="69" spans="1:13" s="2" customFormat="1" ht="12" hidden="1" x14ac:dyDescent="0.2">
      <c r="A69" s="50" t="s">
        <v>67</v>
      </c>
    </row>
    <row r="70" spans="1:13" s="2" customFormat="1" ht="12" hidden="1" x14ac:dyDescent="0.2">
      <c r="A70" s="51" t="s">
        <v>68</v>
      </c>
      <c r="B70" s="51" t="s">
        <v>9</v>
      </c>
      <c r="C70" s="51" t="s">
        <v>68</v>
      </c>
      <c r="D70" s="51" t="s">
        <v>9</v>
      </c>
      <c r="E70" s="51" t="s">
        <v>68</v>
      </c>
      <c r="F70" s="51" t="s">
        <v>9</v>
      </c>
      <c r="G70" s="51" t="s">
        <v>68</v>
      </c>
      <c r="H70" s="51" t="s">
        <v>9</v>
      </c>
      <c r="I70" s="51" t="s">
        <v>68</v>
      </c>
      <c r="J70" s="51" t="s">
        <v>9</v>
      </c>
      <c r="K70" s="52"/>
      <c r="L70" s="52"/>
      <c r="M70" s="52"/>
    </row>
    <row r="71" spans="1:13" s="2" customFormat="1" ht="12" hidden="1" x14ac:dyDescent="0.2">
      <c r="A71" s="53">
        <v>1</v>
      </c>
      <c r="B71" s="54"/>
      <c r="C71" s="53">
        <v>11</v>
      </c>
      <c r="D71" s="54"/>
      <c r="E71" s="53">
        <v>21</v>
      </c>
      <c r="F71" s="55"/>
      <c r="G71" s="56"/>
      <c r="H71" s="55"/>
      <c r="I71" s="56"/>
      <c r="J71" s="55"/>
      <c r="K71" s="52"/>
      <c r="L71" s="52"/>
      <c r="M71" s="52"/>
    </row>
    <row r="72" spans="1:13" s="2" customFormat="1" ht="12" hidden="1" x14ac:dyDescent="0.2">
      <c r="A72" s="53">
        <v>2</v>
      </c>
      <c r="B72" s="54"/>
      <c r="C72" s="53">
        <v>12</v>
      </c>
      <c r="D72" s="54"/>
      <c r="E72" s="53">
        <v>22</v>
      </c>
      <c r="F72" s="55"/>
      <c r="G72" s="56"/>
      <c r="H72" s="55"/>
      <c r="I72" s="56"/>
      <c r="J72" s="55"/>
      <c r="K72" s="52"/>
      <c r="L72" s="52"/>
      <c r="M72" s="52"/>
    </row>
    <row r="73" spans="1:13" s="2" customFormat="1" ht="12" hidden="1" x14ac:dyDescent="0.2">
      <c r="A73" s="53">
        <v>3</v>
      </c>
      <c r="B73" s="54"/>
      <c r="C73" s="53">
        <v>13</v>
      </c>
      <c r="D73" s="54"/>
      <c r="E73" s="53">
        <v>23</v>
      </c>
      <c r="F73" s="55"/>
      <c r="G73" s="56"/>
      <c r="H73" s="55"/>
      <c r="I73" s="56"/>
      <c r="J73" s="55"/>
      <c r="K73" s="52"/>
      <c r="L73" s="52"/>
      <c r="M73" s="52"/>
    </row>
    <row r="74" spans="1:13" s="2" customFormat="1" ht="12" hidden="1" x14ac:dyDescent="0.2">
      <c r="A74" s="53">
        <v>4</v>
      </c>
      <c r="B74" s="54"/>
      <c r="C74" s="53">
        <v>14</v>
      </c>
      <c r="D74" s="54"/>
      <c r="E74" s="53">
        <v>24</v>
      </c>
      <c r="F74" s="55"/>
      <c r="G74" s="56"/>
      <c r="H74" s="55"/>
      <c r="I74" s="56"/>
      <c r="J74" s="55"/>
      <c r="K74" s="52"/>
      <c r="L74" s="52"/>
      <c r="M74" s="52"/>
    </row>
    <row r="75" spans="1:13" s="2" customFormat="1" ht="12" hidden="1" x14ac:dyDescent="0.2">
      <c r="A75" s="53">
        <v>5</v>
      </c>
      <c r="B75" s="54"/>
      <c r="C75" s="53">
        <v>15</v>
      </c>
      <c r="D75" s="54"/>
      <c r="E75" s="53">
        <v>25</v>
      </c>
      <c r="F75" s="55"/>
      <c r="G75" s="56"/>
      <c r="H75" s="55"/>
      <c r="I75" s="56"/>
      <c r="J75" s="55"/>
      <c r="K75" s="52"/>
      <c r="L75" s="52"/>
      <c r="M75" s="52"/>
    </row>
    <row r="76" spans="1:13" s="2" customFormat="1" ht="12" hidden="1" x14ac:dyDescent="0.2">
      <c r="A76" s="53">
        <v>6</v>
      </c>
      <c r="B76" s="54"/>
      <c r="C76" s="53">
        <v>16</v>
      </c>
      <c r="D76" s="54"/>
      <c r="E76" s="56"/>
      <c r="F76" s="55"/>
      <c r="G76" s="56"/>
      <c r="H76" s="55"/>
      <c r="I76" s="56"/>
      <c r="J76" s="55"/>
      <c r="K76" s="52"/>
      <c r="L76" s="52"/>
      <c r="M76" s="52"/>
    </row>
    <row r="77" spans="1:13" s="2" customFormat="1" ht="12" hidden="1" x14ac:dyDescent="0.2">
      <c r="A77" s="53">
        <v>7</v>
      </c>
      <c r="B77" s="54"/>
      <c r="C77" s="53">
        <v>17</v>
      </c>
      <c r="D77" s="54"/>
      <c r="E77" s="56"/>
      <c r="F77" s="55"/>
      <c r="G77" s="56"/>
      <c r="H77" s="55"/>
      <c r="I77" s="56"/>
      <c r="J77" s="55"/>
      <c r="K77" s="52"/>
      <c r="L77" s="52"/>
      <c r="M77" s="52"/>
    </row>
    <row r="78" spans="1:13" s="2" customFormat="1" ht="12" hidden="1" x14ac:dyDescent="0.2">
      <c r="A78" s="53">
        <v>8</v>
      </c>
      <c r="B78" s="54"/>
      <c r="C78" s="53">
        <v>18</v>
      </c>
      <c r="D78" s="54"/>
      <c r="E78" s="56"/>
      <c r="F78" s="55"/>
      <c r="G78" s="56"/>
      <c r="H78" s="55"/>
      <c r="I78" s="56"/>
      <c r="J78" s="55"/>
      <c r="K78" s="52"/>
      <c r="L78" s="52"/>
      <c r="M78" s="52"/>
    </row>
    <row r="79" spans="1:13" s="2" customFormat="1" ht="12" hidden="1" x14ac:dyDescent="0.2">
      <c r="A79" s="53">
        <v>9</v>
      </c>
      <c r="B79" s="54"/>
      <c r="C79" s="53">
        <v>19</v>
      </c>
      <c r="D79" s="54"/>
      <c r="E79" s="56"/>
      <c r="F79" s="55"/>
      <c r="G79" s="56"/>
      <c r="H79" s="55"/>
      <c r="I79" s="56"/>
      <c r="J79" s="55"/>
      <c r="K79" s="52"/>
      <c r="L79" s="52"/>
      <c r="M79" s="52"/>
    </row>
    <row r="80" spans="1:13" s="2" customFormat="1" ht="12" hidden="1" x14ac:dyDescent="0.2">
      <c r="A80" s="53">
        <v>10</v>
      </c>
      <c r="B80" s="54"/>
      <c r="C80" s="53">
        <v>20</v>
      </c>
      <c r="D80" s="54"/>
      <c r="E80" s="56"/>
      <c r="F80" s="55"/>
      <c r="G80" s="56"/>
      <c r="H80" s="55"/>
      <c r="I80" s="56"/>
      <c r="J80" s="55"/>
      <c r="K80" s="52"/>
      <c r="L80" s="52"/>
      <c r="M80" s="52"/>
    </row>
    <row r="81" spans="1:13" s="2" customFormat="1" ht="12" hidden="1" x14ac:dyDescent="0.2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</row>
    <row r="82" spans="1:13" s="2" customFormat="1" ht="12" hidden="1" x14ac:dyDescent="0.2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</row>
    <row r="83" spans="1:13" s="2" customFormat="1" ht="12" hidden="1" x14ac:dyDescent="0.2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</row>
    <row r="84" spans="1:13" s="2" customFormat="1" ht="12" hidden="1" x14ac:dyDescent="0.2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</row>
    <row r="85" spans="1:13" s="2" customFormat="1" ht="12" hidden="1" x14ac:dyDescent="0.2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</row>
    <row r="86" spans="1:13" s="2" customFormat="1" ht="12" x14ac:dyDescent="0.2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</row>
    <row r="87" spans="1:13" s="2" customFormat="1" ht="12" x14ac:dyDescent="0.2">
      <c r="A87" s="57"/>
      <c r="B87" s="155" t="s">
        <v>12</v>
      </c>
      <c r="C87" s="156"/>
      <c r="E87" s="39" t="s">
        <v>79</v>
      </c>
      <c r="F87" s="39" t="s">
        <v>90</v>
      </c>
      <c r="G87" s="39" t="s">
        <v>9</v>
      </c>
      <c r="H87" s="39" t="s">
        <v>79</v>
      </c>
      <c r="I87" s="39" t="s">
        <v>90</v>
      </c>
      <c r="J87" s="39" t="s">
        <v>9</v>
      </c>
      <c r="K87" s="57"/>
      <c r="L87" s="57"/>
      <c r="M87" s="57"/>
    </row>
    <row r="88" spans="1:13" s="2" customFormat="1" ht="12" x14ac:dyDescent="0.2">
      <c r="A88" s="57"/>
      <c r="B88" s="34" t="s">
        <v>55</v>
      </c>
      <c r="C88" s="43">
        <v>27</v>
      </c>
      <c r="D88" s="57"/>
      <c r="E88" s="34" t="s">
        <v>80</v>
      </c>
      <c r="F88" s="42" t="str">
        <f>B42</f>
        <v>B Ramanathan</v>
      </c>
      <c r="G88" s="43">
        <v>4</v>
      </c>
      <c r="H88" s="34" t="s">
        <v>85</v>
      </c>
      <c r="I88" s="42" t="str">
        <f>B48</f>
        <v>T Phillipson</v>
      </c>
      <c r="J88" s="43">
        <v>202</v>
      </c>
      <c r="K88" s="57"/>
      <c r="L88" s="57"/>
      <c r="M88" s="57"/>
    </row>
    <row r="89" spans="1:13" s="2" customFormat="1" ht="12" x14ac:dyDescent="0.2">
      <c r="A89" s="57"/>
      <c r="B89" s="34" t="s">
        <v>36</v>
      </c>
      <c r="C89" s="43">
        <v>8</v>
      </c>
      <c r="D89" s="57"/>
      <c r="E89" s="34" t="s">
        <v>81</v>
      </c>
      <c r="F89" s="42" t="str">
        <f>B44</f>
        <v>D Brown</v>
      </c>
      <c r="G89" s="43">
        <v>130</v>
      </c>
      <c r="H89" s="34" t="s">
        <v>86</v>
      </c>
      <c r="I89" s="42" t="str">
        <f>B49</f>
        <v>D Wright</v>
      </c>
      <c r="J89" s="43">
        <v>211</v>
      </c>
      <c r="K89" s="57"/>
      <c r="L89" s="57"/>
      <c r="M89" s="57"/>
    </row>
    <row r="90" spans="1:13" s="2" customFormat="1" ht="12" x14ac:dyDescent="0.2">
      <c r="A90" s="57"/>
      <c r="B90" s="34" t="s">
        <v>76</v>
      </c>
      <c r="C90" s="43">
        <v>0</v>
      </c>
      <c r="D90" s="57"/>
      <c r="E90" s="34" t="s">
        <v>82</v>
      </c>
      <c r="F90" s="42" t="str">
        <f>B45</f>
        <v>L McKiernan</v>
      </c>
      <c r="G90" s="43">
        <v>150</v>
      </c>
      <c r="H90" s="34" t="s">
        <v>87</v>
      </c>
      <c r="I90" s="42" t="str">
        <f>B51</f>
        <v>M Griffin</v>
      </c>
      <c r="J90" s="43">
        <v>215</v>
      </c>
      <c r="K90" s="57"/>
      <c r="L90" s="57"/>
      <c r="M90" s="57"/>
    </row>
    <row r="91" spans="1:13" s="2" customFormat="1" ht="12" x14ac:dyDescent="0.2">
      <c r="A91" s="57"/>
      <c r="B91" s="34" t="s">
        <v>77</v>
      </c>
      <c r="C91" s="43">
        <v>1</v>
      </c>
      <c r="D91" s="57"/>
      <c r="E91" s="34" t="s">
        <v>83</v>
      </c>
      <c r="F91" s="48" t="str">
        <f>B46</f>
        <v>M Neely</v>
      </c>
      <c r="G91" s="49">
        <v>172</v>
      </c>
      <c r="H91" s="34" t="s">
        <v>88</v>
      </c>
      <c r="I91" s="48" t="str">
        <f>B50</f>
        <v>D Busby</v>
      </c>
      <c r="J91" s="49">
        <v>217</v>
      </c>
      <c r="K91" s="57"/>
      <c r="L91" s="57"/>
      <c r="M91" s="57"/>
    </row>
    <row r="92" spans="1:13" s="2" customFormat="1" ht="12" x14ac:dyDescent="0.2">
      <c r="A92" s="57"/>
      <c r="B92" s="34" t="s">
        <v>78</v>
      </c>
      <c r="C92" s="49">
        <f>SUM(C88:C91)</f>
        <v>36</v>
      </c>
      <c r="D92" s="57"/>
      <c r="E92" s="34" t="s">
        <v>84</v>
      </c>
      <c r="F92" s="42" t="str">
        <f>B43</f>
        <v>D Shackleton</v>
      </c>
      <c r="G92" s="43">
        <v>187</v>
      </c>
      <c r="H92" s="34" t="s">
        <v>89</v>
      </c>
      <c r="I92" s="42" t="str">
        <f>B47</f>
        <v>G Robinson</v>
      </c>
      <c r="J92" s="43">
        <v>220</v>
      </c>
      <c r="K92" s="57"/>
      <c r="L92" s="57"/>
      <c r="M92" s="57"/>
    </row>
    <row r="93" spans="1:13" s="2" customFormat="1" ht="12" x14ac:dyDescent="0.2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</row>
    <row r="94" spans="1:13" s="2" customFormat="1" ht="12" x14ac:dyDescent="0.2">
      <c r="A94" s="138" t="s">
        <v>39</v>
      </c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</row>
    <row r="95" spans="1:13" s="2" customFormat="1" ht="12" x14ac:dyDescent="0.2"/>
    <row r="96" spans="1:13" s="2" customFormat="1" ht="12" x14ac:dyDescent="0.2">
      <c r="A96" s="58" t="s">
        <v>40</v>
      </c>
      <c r="B96" s="163" t="str">
        <f>IF(C10=A5,E5,A5)</f>
        <v>Hendricks XI</v>
      </c>
      <c r="C96" s="164"/>
      <c r="D96" s="164"/>
      <c r="E96" s="164"/>
      <c r="F96" s="164"/>
      <c r="G96" s="164"/>
      <c r="H96" s="164"/>
      <c r="I96" s="68" t="s">
        <v>69</v>
      </c>
      <c r="J96" s="67"/>
      <c r="K96" s="59">
        <f>H9/E10</f>
        <v>5.5</v>
      </c>
    </row>
    <row r="97" spans="1:13" s="2" customFormat="1" ht="12" x14ac:dyDescent="0.2">
      <c r="A97" s="60" t="s">
        <v>41</v>
      </c>
      <c r="B97" s="157" t="s">
        <v>42</v>
      </c>
      <c r="C97" s="157"/>
      <c r="D97" s="157"/>
      <c r="E97" s="157" t="s">
        <v>43</v>
      </c>
      <c r="F97" s="157"/>
      <c r="G97" s="61" t="s">
        <v>44</v>
      </c>
      <c r="H97" s="61" t="s">
        <v>9</v>
      </c>
      <c r="I97" s="61" t="s">
        <v>46</v>
      </c>
      <c r="J97" s="61" t="s">
        <v>47</v>
      </c>
      <c r="K97" s="61" t="s">
        <v>48</v>
      </c>
    </row>
    <row r="98" spans="1:13" s="2" customFormat="1" ht="12" x14ac:dyDescent="0.2">
      <c r="A98" s="34">
        <v>1</v>
      </c>
      <c r="B98" s="136" t="s">
        <v>101</v>
      </c>
      <c r="C98" s="136"/>
      <c r="D98" s="136"/>
      <c r="E98" s="117" t="s">
        <v>132</v>
      </c>
      <c r="F98" s="117"/>
      <c r="G98" s="17" t="s">
        <v>93</v>
      </c>
      <c r="H98" s="35">
        <v>100</v>
      </c>
      <c r="I98" s="35">
        <v>78</v>
      </c>
      <c r="J98" s="35">
        <v>15</v>
      </c>
      <c r="K98" s="35">
        <v>3</v>
      </c>
    </row>
    <row r="99" spans="1:13" s="2" customFormat="1" ht="12" x14ac:dyDescent="0.2">
      <c r="A99" s="34">
        <v>2</v>
      </c>
      <c r="B99" s="136" t="s">
        <v>99</v>
      </c>
      <c r="C99" s="136"/>
      <c r="D99" s="136"/>
      <c r="E99" s="117" t="s">
        <v>49</v>
      </c>
      <c r="F99" s="117"/>
      <c r="G99" s="17" t="str">
        <f>B115</f>
        <v>B Ramanathan</v>
      </c>
      <c r="H99" s="35">
        <v>29</v>
      </c>
      <c r="I99" s="35">
        <v>24</v>
      </c>
      <c r="J99" s="35">
        <v>5</v>
      </c>
      <c r="K99" s="35">
        <v>0</v>
      </c>
    </row>
    <row r="100" spans="1:13" s="2" customFormat="1" ht="12" x14ac:dyDescent="0.2">
      <c r="A100" s="34">
        <v>3</v>
      </c>
      <c r="B100" s="136" t="s">
        <v>96</v>
      </c>
      <c r="C100" s="136"/>
      <c r="D100" s="136"/>
      <c r="E100" s="117" t="s">
        <v>49</v>
      </c>
      <c r="F100" s="117"/>
      <c r="G100" s="17" t="str">
        <f>B116</f>
        <v>G Robinson</v>
      </c>
      <c r="H100" s="35">
        <v>21</v>
      </c>
      <c r="I100" s="35">
        <v>27</v>
      </c>
      <c r="J100" s="35">
        <v>1</v>
      </c>
      <c r="K100" s="35">
        <v>0</v>
      </c>
    </row>
    <row r="101" spans="1:13" s="2" customFormat="1" ht="12" x14ac:dyDescent="0.2">
      <c r="A101" s="34">
        <v>4</v>
      </c>
      <c r="B101" s="136" t="s">
        <v>105</v>
      </c>
      <c r="C101" s="136"/>
      <c r="D101" s="136"/>
      <c r="E101" s="117" t="s">
        <v>94</v>
      </c>
      <c r="F101" s="117"/>
      <c r="G101" s="17" t="s">
        <v>93</v>
      </c>
      <c r="H101" s="35">
        <v>20</v>
      </c>
      <c r="I101" s="35">
        <v>28</v>
      </c>
      <c r="J101" s="35">
        <v>3</v>
      </c>
      <c r="K101" s="35">
        <v>0</v>
      </c>
    </row>
    <row r="102" spans="1:13" s="2" customFormat="1" ht="12" x14ac:dyDescent="0.2">
      <c r="A102" s="34">
        <v>5</v>
      </c>
      <c r="B102" s="136" t="s">
        <v>107</v>
      </c>
      <c r="C102" s="136"/>
      <c r="D102" s="136"/>
      <c r="E102" s="117" t="s">
        <v>49</v>
      </c>
      <c r="F102" s="117"/>
      <c r="G102" s="17" t="str">
        <f>B116</f>
        <v>G Robinson</v>
      </c>
      <c r="H102" s="35">
        <v>0</v>
      </c>
      <c r="I102" s="35">
        <v>3</v>
      </c>
      <c r="J102" s="35">
        <v>0</v>
      </c>
      <c r="K102" s="35">
        <v>0</v>
      </c>
    </row>
    <row r="103" spans="1:13" s="2" customFormat="1" ht="12" x14ac:dyDescent="0.2">
      <c r="A103" s="34">
        <v>6</v>
      </c>
      <c r="B103" s="136" t="s">
        <v>106</v>
      </c>
      <c r="C103" s="136"/>
      <c r="D103" s="136"/>
      <c r="E103" s="117" t="s">
        <v>133</v>
      </c>
      <c r="F103" s="117"/>
      <c r="G103" s="17" t="str">
        <f>B116</f>
        <v>G Robinson</v>
      </c>
      <c r="H103" s="35">
        <v>0</v>
      </c>
      <c r="I103" s="35">
        <v>3</v>
      </c>
      <c r="J103" s="35">
        <v>0</v>
      </c>
      <c r="K103" s="35">
        <v>0</v>
      </c>
    </row>
    <row r="104" spans="1:13" s="2" customFormat="1" ht="12" x14ac:dyDescent="0.2">
      <c r="A104" s="34">
        <v>7</v>
      </c>
      <c r="B104" s="136" t="s">
        <v>103</v>
      </c>
      <c r="C104" s="136"/>
      <c r="D104" s="136"/>
      <c r="E104" s="117" t="s">
        <v>108</v>
      </c>
      <c r="F104" s="117"/>
      <c r="G104" s="17" t="str">
        <f>B117</f>
        <v>D Shackleton</v>
      </c>
      <c r="H104" s="35">
        <v>1</v>
      </c>
      <c r="I104" s="35">
        <v>4</v>
      </c>
      <c r="J104" s="35">
        <v>0</v>
      </c>
      <c r="K104" s="35">
        <v>0</v>
      </c>
    </row>
    <row r="105" spans="1:13" s="2" customFormat="1" ht="12" x14ac:dyDescent="0.2">
      <c r="A105" s="34">
        <v>8</v>
      </c>
      <c r="B105" s="136" t="s">
        <v>104</v>
      </c>
      <c r="C105" s="136"/>
      <c r="D105" s="136"/>
      <c r="E105" s="117" t="s">
        <v>94</v>
      </c>
      <c r="F105" s="117"/>
      <c r="G105" s="17" t="s">
        <v>93</v>
      </c>
      <c r="H105" s="35">
        <v>43</v>
      </c>
      <c r="I105" s="35">
        <v>20</v>
      </c>
      <c r="J105" s="35">
        <v>4</v>
      </c>
      <c r="K105" s="35">
        <v>2</v>
      </c>
      <c r="L105" s="3"/>
    </row>
    <row r="106" spans="1:13" s="2" customFormat="1" ht="12" x14ac:dyDescent="0.2">
      <c r="A106" s="34">
        <v>9</v>
      </c>
      <c r="B106" s="136" t="s">
        <v>92</v>
      </c>
      <c r="C106" s="136"/>
      <c r="D106" s="136"/>
      <c r="E106" s="117" t="s">
        <v>91</v>
      </c>
      <c r="F106" s="117"/>
      <c r="G106" s="17"/>
      <c r="H106" s="35"/>
      <c r="I106" s="35"/>
      <c r="J106" s="35"/>
      <c r="K106" s="35"/>
    </row>
    <row r="107" spans="1:13" s="2" customFormat="1" ht="12" x14ac:dyDescent="0.2">
      <c r="A107" s="34">
        <v>10</v>
      </c>
      <c r="B107" s="136" t="s">
        <v>102</v>
      </c>
      <c r="C107" s="136"/>
      <c r="D107" s="136"/>
      <c r="E107" s="117" t="s">
        <v>91</v>
      </c>
      <c r="F107" s="117"/>
      <c r="G107" s="17"/>
      <c r="H107" s="35"/>
      <c r="I107" s="35"/>
      <c r="J107" s="35"/>
      <c r="K107" s="35"/>
    </row>
    <row r="108" spans="1:13" s="2" customFormat="1" ht="12" x14ac:dyDescent="0.2">
      <c r="A108" s="34">
        <v>11</v>
      </c>
      <c r="B108" s="136" t="s">
        <v>97</v>
      </c>
      <c r="C108" s="136"/>
      <c r="D108" s="136"/>
      <c r="E108" s="117" t="s">
        <v>91</v>
      </c>
      <c r="F108" s="117"/>
      <c r="G108" s="17"/>
      <c r="H108" s="35"/>
      <c r="I108" s="35"/>
      <c r="J108" s="35"/>
      <c r="K108" s="35"/>
    </row>
    <row r="109" spans="1:13" s="2" customFormat="1" ht="12" x14ac:dyDescent="0.2">
      <c r="A109" s="36" t="s">
        <v>50</v>
      </c>
      <c r="B109" s="158"/>
      <c r="C109" s="158"/>
      <c r="D109" s="158"/>
      <c r="E109" s="158"/>
      <c r="F109" s="158"/>
      <c r="G109" s="62"/>
      <c r="H109" s="63">
        <f>SUM(H98:H108)</f>
        <v>214</v>
      </c>
      <c r="I109" s="64">
        <f>SUM(I98:I108)</f>
        <v>187</v>
      </c>
      <c r="J109" s="64">
        <f>SUM(J98:J108)</f>
        <v>28</v>
      </c>
      <c r="K109" s="64">
        <f>SUM(K98:K108)</f>
        <v>5</v>
      </c>
    </row>
    <row r="110" spans="1:13" s="2" customFormat="1" ht="12" x14ac:dyDescent="0.2"/>
    <row r="111" spans="1:13" s="2" customFormat="1" ht="12" x14ac:dyDescent="0.2">
      <c r="A111" s="65" t="s">
        <v>51</v>
      </c>
      <c r="B111" s="159" t="str">
        <f>IF(A2=1, A5,E5)</f>
        <v>Bodleian Library CC</v>
      </c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1"/>
    </row>
    <row r="112" spans="1:13" s="2" customFormat="1" ht="12" x14ac:dyDescent="0.2">
      <c r="A112" s="60" t="s">
        <v>52</v>
      </c>
      <c r="B112" s="157" t="s">
        <v>53</v>
      </c>
      <c r="C112" s="157"/>
      <c r="D112" s="157"/>
      <c r="E112" s="61" t="s">
        <v>54</v>
      </c>
      <c r="F112" s="61" t="s">
        <v>45</v>
      </c>
      <c r="G112" s="61" t="s">
        <v>9</v>
      </c>
      <c r="H112" s="61" t="s">
        <v>10</v>
      </c>
      <c r="I112" s="61" t="s">
        <v>55</v>
      </c>
      <c r="J112" s="61" t="s">
        <v>56</v>
      </c>
      <c r="K112" s="157" t="s">
        <v>57</v>
      </c>
      <c r="L112" s="157"/>
      <c r="M112" s="162"/>
    </row>
    <row r="113" spans="1:13" s="2" customFormat="1" ht="12" x14ac:dyDescent="0.2">
      <c r="A113" s="34" t="s">
        <v>58</v>
      </c>
      <c r="B113" s="140" t="s">
        <v>118</v>
      </c>
      <c r="C113" s="141"/>
      <c r="D113" s="142"/>
      <c r="E113" s="42">
        <v>7</v>
      </c>
      <c r="F113" s="43">
        <v>1</v>
      </c>
      <c r="G113" s="43">
        <v>50</v>
      </c>
      <c r="H113" s="43">
        <f>COUNTIF($G$98:$G$108,"="&amp;B113)</f>
        <v>0</v>
      </c>
      <c r="I113" s="43"/>
      <c r="J113" s="43"/>
      <c r="K113" s="75">
        <f t="shared" ref="K113:K123" si="4">G113/E113</f>
        <v>7.1428571428571432</v>
      </c>
      <c r="L113" s="76"/>
      <c r="M113" s="77"/>
    </row>
    <row r="114" spans="1:13" s="2" customFormat="1" ht="12" x14ac:dyDescent="0.2">
      <c r="A114" s="34" t="s">
        <v>59</v>
      </c>
      <c r="B114" s="140" t="s">
        <v>119</v>
      </c>
      <c r="C114" s="141"/>
      <c r="D114" s="142"/>
      <c r="E114" s="42">
        <v>6</v>
      </c>
      <c r="F114" s="43">
        <v>0</v>
      </c>
      <c r="G114" s="43">
        <v>63</v>
      </c>
      <c r="H114" s="43">
        <f t="shared" ref="H114:H121" si="5">COUNTIF($G$98:$G$108,"="&amp;B114)</f>
        <v>0</v>
      </c>
      <c r="I114" s="43"/>
      <c r="J114" s="43"/>
      <c r="K114" s="75">
        <f t="shared" si="4"/>
        <v>10.5</v>
      </c>
      <c r="L114" s="76"/>
      <c r="M114" s="77"/>
    </row>
    <row r="115" spans="1:13" s="2" customFormat="1" ht="12" x14ac:dyDescent="0.2">
      <c r="A115" s="34" t="s">
        <v>60</v>
      </c>
      <c r="B115" s="140" t="s">
        <v>115</v>
      </c>
      <c r="C115" s="141"/>
      <c r="D115" s="142"/>
      <c r="E115" s="42">
        <v>5</v>
      </c>
      <c r="F115" s="43">
        <v>0</v>
      </c>
      <c r="G115" s="43">
        <v>41</v>
      </c>
      <c r="H115" s="43">
        <f t="shared" si="5"/>
        <v>1</v>
      </c>
      <c r="I115" s="43"/>
      <c r="J115" s="43"/>
      <c r="K115" s="75">
        <f t="shared" si="4"/>
        <v>8.1999999999999993</v>
      </c>
      <c r="L115" s="76"/>
      <c r="M115" s="77"/>
    </row>
    <row r="116" spans="1:13" s="2" customFormat="1" ht="12" x14ac:dyDescent="0.2">
      <c r="A116" s="44" t="s">
        <v>61</v>
      </c>
      <c r="B116" s="140" t="s">
        <v>120</v>
      </c>
      <c r="C116" s="141"/>
      <c r="D116" s="142"/>
      <c r="E116" s="42">
        <v>8</v>
      </c>
      <c r="F116" s="43">
        <v>0</v>
      </c>
      <c r="G116" s="43">
        <v>31</v>
      </c>
      <c r="H116" s="43">
        <f t="shared" si="5"/>
        <v>3</v>
      </c>
      <c r="I116" s="43"/>
      <c r="J116" s="43"/>
      <c r="K116" s="75">
        <f t="shared" si="4"/>
        <v>3.875</v>
      </c>
      <c r="L116" s="76"/>
      <c r="M116" s="77"/>
    </row>
    <row r="117" spans="1:13" s="2" customFormat="1" ht="12" x14ac:dyDescent="0.2">
      <c r="A117" s="44" t="s">
        <v>62</v>
      </c>
      <c r="B117" s="152" t="s">
        <v>116</v>
      </c>
      <c r="C117" s="153"/>
      <c r="D117" s="154"/>
      <c r="E117" s="48">
        <v>4</v>
      </c>
      <c r="F117" s="49">
        <v>0</v>
      </c>
      <c r="G117" s="49">
        <v>24</v>
      </c>
      <c r="H117" s="43">
        <f t="shared" si="5"/>
        <v>1</v>
      </c>
      <c r="I117" s="49"/>
      <c r="J117" s="49"/>
      <c r="K117" s="75">
        <f t="shared" si="4"/>
        <v>6</v>
      </c>
      <c r="L117" s="76"/>
      <c r="M117" s="77"/>
    </row>
    <row r="118" spans="1:13" s="2" customFormat="1" ht="12" x14ac:dyDescent="0.2">
      <c r="A118" s="44" t="s">
        <v>70</v>
      </c>
      <c r="B118" s="152" t="s">
        <v>117</v>
      </c>
      <c r="C118" s="153"/>
      <c r="D118" s="154"/>
      <c r="E118" s="48">
        <f>5/6</f>
        <v>0.83333333333333337</v>
      </c>
      <c r="F118" s="49">
        <v>0</v>
      </c>
      <c r="G118" s="49">
        <v>12</v>
      </c>
      <c r="H118" s="49">
        <f t="shared" si="5"/>
        <v>0</v>
      </c>
      <c r="I118" s="49"/>
      <c r="J118" s="49"/>
      <c r="K118" s="75">
        <f t="shared" si="4"/>
        <v>14.399999999999999</v>
      </c>
      <c r="L118" s="76"/>
      <c r="M118" s="77"/>
    </row>
    <row r="119" spans="1:13" s="2" customFormat="1" ht="12" x14ac:dyDescent="0.2">
      <c r="A119" s="44" t="s">
        <v>64</v>
      </c>
      <c r="B119" s="152"/>
      <c r="C119" s="153"/>
      <c r="D119" s="154"/>
      <c r="E119" s="48"/>
      <c r="F119" s="49"/>
      <c r="G119" s="49"/>
      <c r="H119" s="49"/>
      <c r="I119" s="49"/>
      <c r="J119" s="49"/>
      <c r="K119" s="75"/>
      <c r="L119" s="76"/>
      <c r="M119" s="77"/>
    </row>
    <row r="120" spans="1:13" s="2" customFormat="1" ht="12" x14ac:dyDescent="0.2">
      <c r="A120" s="44" t="s">
        <v>71</v>
      </c>
      <c r="B120" s="152"/>
      <c r="C120" s="153"/>
      <c r="D120" s="154"/>
      <c r="E120" s="48"/>
      <c r="F120" s="49"/>
      <c r="G120" s="49"/>
      <c r="H120" s="49"/>
      <c r="I120" s="49"/>
      <c r="J120" s="49"/>
      <c r="K120" s="75"/>
      <c r="L120" s="76"/>
      <c r="M120" s="77"/>
    </row>
    <row r="121" spans="1:13" s="2" customFormat="1" ht="12" x14ac:dyDescent="0.2">
      <c r="A121" s="44" t="s">
        <v>72</v>
      </c>
      <c r="B121" s="45"/>
      <c r="C121" s="46"/>
      <c r="D121" s="47"/>
      <c r="E121" s="48"/>
      <c r="F121" s="49"/>
      <c r="G121" s="49"/>
      <c r="H121" s="49"/>
      <c r="I121" s="49"/>
      <c r="J121" s="49"/>
      <c r="K121" s="75"/>
      <c r="L121" s="76"/>
      <c r="M121" s="77"/>
    </row>
    <row r="122" spans="1:13" s="2" customFormat="1" ht="12" x14ac:dyDescent="0.2">
      <c r="A122" s="44" t="s">
        <v>100</v>
      </c>
      <c r="B122" s="72"/>
      <c r="C122" s="73"/>
      <c r="D122" s="74"/>
      <c r="E122" s="48"/>
      <c r="F122" s="49"/>
      <c r="G122" s="49"/>
      <c r="H122" s="49"/>
      <c r="I122" s="49"/>
      <c r="J122" s="49"/>
      <c r="K122" s="69"/>
      <c r="L122" s="70"/>
      <c r="M122" s="71"/>
    </row>
    <row r="123" spans="1:13" s="2" customFormat="1" ht="12" x14ac:dyDescent="0.2">
      <c r="A123" s="44" t="s">
        <v>111</v>
      </c>
      <c r="B123" s="152" t="s">
        <v>95</v>
      </c>
      <c r="C123" s="153"/>
      <c r="D123" s="154"/>
      <c r="E123" s="48"/>
      <c r="F123" s="49"/>
      <c r="G123" s="49"/>
      <c r="H123" s="49">
        <f>COUNTIF(E98:F108,"=Run")</f>
        <v>0</v>
      </c>
      <c r="I123" s="49"/>
      <c r="J123" s="49"/>
      <c r="K123" s="75" t="e">
        <f t="shared" si="4"/>
        <v>#DIV/0!</v>
      </c>
      <c r="L123" s="76"/>
      <c r="M123" s="77"/>
    </row>
    <row r="124" spans="1:13" s="2" customFormat="1" ht="12" x14ac:dyDescent="0.2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</row>
    <row r="125" spans="1:13" s="2" customFormat="1" ht="12" hidden="1" x14ac:dyDescent="0.2">
      <c r="A125" s="50" t="s">
        <v>67</v>
      </c>
    </row>
    <row r="126" spans="1:13" s="2" customFormat="1" ht="12" hidden="1" x14ac:dyDescent="0.2">
      <c r="A126" s="51" t="s">
        <v>68</v>
      </c>
      <c r="B126" s="51" t="s">
        <v>9</v>
      </c>
      <c r="C126" s="51" t="s">
        <v>68</v>
      </c>
      <c r="D126" s="51" t="s">
        <v>9</v>
      </c>
      <c r="E126" s="51" t="s">
        <v>68</v>
      </c>
      <c r="F126" s="51" t="s">
        <v>9</v>
      </c>
      <c r="G126" s="51" t="s">
        <v>68</v>
      </c>
      <c r="H126" s="51" t="s">
        <v>9</v>
      </c>
      <c r="I126" s="51" t="s">
        <v>68</v>
      </c>
      <c r="J126" s="51" t="s">
        <v>9</v>
      </c>
      <c r="K126" s="52"/>
      <c r="L126" s="52"/>
      <c r="M126" s="52"/>
    </row>
    <row r="127" spans="1:13" s="2" customFormat="1" ht="12" hidden="1" x14ac:dyDescent="0.2">
      <c r="A127" s="53">
        <v>1</v>
      </c>
      <c r="B127" s="54"/>
      <c r="C127" s="53">
        <v>11</v>
      </c>
      <c r="D127" s="54"/>
      <c r="E127" s="53">
        <v>21</v>
      </c>
      <c r="F127" s="66"/>
      <c r="G127" s="66"/>
      <c r="H127" s="66"/>
      <c r="I127" s="66"/>
      <c r="J127" s="66"/>
      <c r="K127" s="52"/>
      <c r="L127" s="52"/>
      <c r="M127" s="52"/>
    </row>
    <row r="128" spans="1:13" s="2" customFormat="1" ht="12" hidden="1" x14ac:dyDescent="0.2">
      <c r="A128" s="53">
        <v>2</v>
      </c>
      <c r="B128" s="54"/>
      <c r="C128" s="53">
        <v>12</v>
      </c>
      <c r="D128" s="54"/>
      <c r="E128" s="53">
        <v>22</v>
      </c>
      <c r="F128" s="66"/>
      <c r="G128" s="66"/>
      <c r="H128" s="66"/>
      <c r="I128" s="66"/>
      <c r="J128" s="66"/>
      <c r="K128" s="52"/>
      <c r="L128" s="52"/>
      <c r="M128" s="52"/>
    </row>
    <row r="129" spans="1:13" s="2" customFormat="1" ht="12" hidden="1" x14ac:dyDescent="0.2">
      <c r="A129" s="53">
        <v>3</v>
      </c>
      <c r="B129" s="54"/>
      <c r="C129" s="53">
        <v>13</v>
      </c>
      <c r="D129" s="54"/>
      <c r="E129" s="53">
        <v>23</v>
      </c>
      <c r="F129" s="66"/>
      <c r="G129" s="66"/>
      <c r="H129" s="66"/>
      <c r="I129" s="66"/>
      <c r="J129" s="66"/>
      <c r="K129" s="52"/>
      <c r="L129" s="52"/>
      <c r="M129" s="52"/>
    </row>
    <row r="130" spans="1:13" s="2" customFormat="1" ht="12" hidden="1" x14ac:dyDescent="0.2">
      <c r="A130" s="53">
        <v>4</v>
      </c>
      <c r="B130" s="54"/>
      <c r="C130" s="53">
        <v>14</v>
      </c>
      <c r="D130" s="54"/>
      <c r="E130" s="53">
        <v>24</v>
      </c>
      <c r="F130" s="66"/>
      <c r="G130" s="66"/>
      <c r="H130" s="66"/>
      <c r="I130" s="66"/>
      <c r="J130" s="66"/>
      <c r="K130" s="52"/>
      <c r="L130" s="52"/>
      <c r="M130" s="52"/>
    </row>
    <row r="131" spans="1:13" s="2" customFormat="1" ht="12" hidden="1" x14ac:dyDescent="0.2">
      <c r="A131" s="53">
        <v>5</v>
      </c>
      <c r="B131" s="54"/>
      <c r="C131" s="53">
        <v>15</v>
      </c>
      <c r="D131" s="54"/>
      <c r="E131" s="53">
        <v>25</v>
      </c>
      <c r="F131" s="66"/>
      <c r="G131" s="66"/>
      <c r="H131" s="66"/>
      <c r="I131" s="66"/>
      <c r="J131" s="66"/>
      <c r="K131" s="52"/>
      <c r="L131" s="52"/>
      <c r="M131" s="52"/>
    </row>
    <row r="132" spans="1:13" s="2" customFormat="1" ht="12" hidden="1" x14ac:dyDescent="0.2">
      <c r="A132" s="53">
        <v>6</v>
      </c>
      <c r="B132" s="54"/>
      <c r="C132" s="53">
        <v>16</v>
      </c>
      <c r="D132" s="54"/>
      <c r="E132" s="56"/>
      <c r="F132" s="55"/>
      <c r="G132" s="56"/>
      <c r="H132" s="55"/>
      <c r="I132" s="56"/>
      <c r="J132" s="55"/>
      <c r="K132" s="52"/>
      <c r="L132" s="52"/>
      <c r="M132" s="52"/>
    </row>
    <row r="133" spans="1:13" s="2" customFormat="1" ht="12" hidden="1" x14ac:dyDescent="0.2">
      <c r="A133" s="53">
        <v>7</v>
      </c>
      <c r="B133" s="54"/>
      <c r="C133" s="53">
        <v>17</v>
      </c>
      <c r="D133" s="54"/>
      <c r="E133" s="56"/>
      <c r="F133" s="55"/>
      <c r="G133" s="56"/>
      <c r="H133" s="55"/>
      <c r="I133" s="56"/>
      <c r="J133" s="55"/>
      <c r="K133" s="52"/>
      <c r="L133" s="52"/>
      <c r="M133" s="52"/>
    </row>
    <row r="134" spans="1:13" s="2" customFormat="1" ht="12" hidden="1" x14ac:dyDescent="0.2">
      <c r="A134" s="53">
        <v>8</v>
      </c>
      <c r="B134" s="54"/>
      <c r="C134" s="53">
        <v>18</v>
      </c>
      <c r="D134" s="54"/>
      <c r="E134" s="56"/>
      <c r="F134" s="55"/>
      <c r="G134" s="56"/>
      <c r="H134" s="55"/>
      <c r="I134" s="56"/>
      <c r="J134" s="55"/>
      <c r="K134" s="52"/>
      <c r="L134" s="52"/>
      <c r="M134" s="52"/>
    </row>
    <row r="135" spans="1:13" s="2" customFormat="1" ht="12" hidden="1" x14ac:dyDescent="0.2">
      <c r="A135" s="53">
        <v>9</v>
      </c>
      <c r="B135" s="54"/>
      <c r="C135" s="53">
        <v>19</v>
      </c>
      <c r="D135" s="54"/>
      <c r="E135" s="56"/>
      <c r="F135" s="55"/>
      <c r="G135" s="56"/>
      <c r="H135" s="55"/>
      <c r="I135" s="56"/>
      <c r="J135" s="55"/>
      <c r="K135" s="52"/>
      <c r="L135" s="52"/>
      <c r="M135" s="52"/>
    </row>
    <row r="136" spans="1:13" s="2" customFormat="1" ht="12" hidden="1" x14ac:dyDescent="0.2">
      <c r="A136" s="53">
        <v>10</v>
      </c>
      <c r="B136" s="54"/>
      <c r="C136" s="53">
        <v>20</v>
      </c>
      <c r="D136" s="54"/>
      <c r="E136" s="56"/>
      <c r="F136" s="55"/>
      <c r="G136" s="56"/>
      <c r="H136" s="55"/>
      <c r="I136" s="56"/>
      <c r="J136" s="55"/>
      <c r="K136" s="52"/>
      <c r="L136" s="52"/>
      <c r="M136" s="52"/>
    </row>
    <row r="137" spans="1:13" s="2" customFormat="1" ht="12" x14ac:dyDescent="0.2">
      <c r="A137" s="57"/>
      <c r="B137" s="155" t="s">
        <v>12</v>
      </c>
      <c r="C137" s="156"/>
      <c r="E137" s="39" t="s">
        <v>79</v>
      </c>
      <c r="F137" s="39" t="s">
        <v>90</v>
      </c>
      <c r="G137" s="39" t="s">
        <v>9</v>
      </c>
      <c r="H137" s="39" t="s">
        <v>79</v>
      </c>
      <c r="I137" s="39" t="s">
        <v>90</v>
      </c>
      <c r="J137" s="39" t="s">
        <v>9</v>
      </c>
    </row>
    <row r="138" spans="1:13" x14ac:dyDescent="0.25">
      <c r="A138" s="57"/>
      <c r="B138" s="34" t="s">
        <v>55</v>
      </c>
      <c r="C138" s="43">
        <v>5</v>
      </c>
      <c r="D138" s="57"/>
      <c r="E138" s="34" t="s">
        <v>80</v>
      </c>
      <c r="F138" s="42" t="str">
        <f>B99</f>
        <v>W Pitt</v>
      </c>
      <c r="G138" s="43">
        <v>71</v>
      </c>
      <c r="H138" s="34" t="s">
        <v>85</v>
      </c>
      <c r="I138" s="42" t="str">
        <f>B104</f>
        <v>H Wickham</v>
      </c>
      <c r="J138" s="43">
        <v>161</v>
      </c>
    </row>
    <row r="139" spans="1:13" x14ac:dyDescent="0.25">
      <c r="A139" s="57"/>
      <c r="B139" s="34" t="s">
        <v>36</v>
      </c>
      <c r="C139" s="43">
        <v>2</v>
      </c>
      <c r="D139" s="57"/>
      <c r="E139" s="34" t="s">
        <v>81</v>
      </c>
      <c r="F139" s="42" t="str">
        <f>B100</f>
        <v>S Minchinton</v>
      </c>
      <c r="G139" s="43">
        <v>131</v>
      </c>
      <c r="H139" s="34" t="s">
        <v>86</v>
      </c>
      <c r="I139" s="42"/>
      <c r="J139" s="43"/>
    </row>
    <row r="140" spans="1:13" x14ac:dyDescent="0.25">
      <c r="A140" s="57"/>
      <c r="B140" s="34" t="s">
        <v>76</v>
      </c>
      <c r="C140" s="43">
        <v>1</v>
      </c>
      <c r="D140" s="57"/>
      <c r="E140" s="34" t="s">
        <v>82</v>
      </c>
      <c r="F140" s="42" t="str">
        <f>B98</f>
        <v>R Quest</v>
      </c>
      <c r="G140" s="43">
        <v>158</v>
      </c>
      <c r="H140" s="34" t="s">
        <v>87</v>
      </c>
      <c r="I140" s="42"/>
      <c r="J140" s="43"/>
    </row>
    <row r="141" spans="1:13" x14ac:dyDescent="0.25">
      <c r="A141" s="57"/>
      <c r="B141" s="34" t="s">
        <v>77</v>
      </c>
      <c r="C141" s="43">
        <v>0</v>
      </c>
      <c r="D141" s="57"/>
      <c r="E141" s="34" t="s">
        <v>83</v>
      </c>
      <c r="F141" s="48" t="str">
        <f>B102</f>
        <v>A Shah</v>
      </c>
      <c r="G141" s="49">
        <v>158</v>
      </c>
      <c r="H141" s="34" t="s">
        <v>88</v>
      </c>
      <c r="I141" s="48"/>
      <c r="J141" s="49"/>
    </row>
    <row r="142" spans="1:13" x14ac:dyDescent="0.25">
      <c r="A142" s="57"/>
      <c r="B142" s="34" t="s">
        <v>78</v>
      </c>
      <c r="C142" s="49">
        <f>SUM(C138:C141)</f>
        <v>8</v>
      </c>
      <c r="D142" s="57"/>
      <c r="E142" s="34" t="s">
        <v>84</v>
      </c>
      <c r="F142" s="42" t="str">
        <f>B103</f>
        <v>J Modi</v>
      </c>
      <c r="G142" s="43">
        <v>158</v>
      </c>
      <c r="H142" s="34" t="s">
        <v>89</v>
      </c>
      <c r="I142" s="42"/>
      <c r="J142" s="43"/>
    </row>
  </sheetData>
  <mergeCells count="172">
    <mergeCell ref="B137:C137"/>
    <mergeCell ref="B96:H96"/>
    <mergeCell ref="B40:K40"/>
    <mergeCell ref="H7:J7"/>
    <mergeCell ref="K7:M7"/>
    <mergeCell ref="B119:D119"/>
    <mergeCell ref="K119:M119"/>
    <mergeCell ref="B120:D120"/>
    <mergeCell ref="K120:M120"/>
    <mergeCell ref="B123:D123"/>
    <mergeCell ref="K123:M123"/>
    <mergeCell ref="B116:D116"/>
    <mergeCell ref="K116:M116"/>
    <mergeCell ref="B117:D117"/>
    <mergeCell ref="K117:M117"/>
    <mergeCell ref="B118:D118"/>
    <mergeCell ref="K118:M118"/>
    <mergeCell ref="B113:D113"/>
    <mergeCell ref="K113:M113"/>
    <mergeCell ref="B114:D114"/>
    <mergeCell ref="K114:M114"/>
    <mergeCell ref="B115:D115"/>
    <mergeCell ref="K115:M115"/>
    <mergeCell ref="B108:D108"/>
    <mergeCell ref="E108:F108"/>
    <mergeCell ref="B109:D109"/>
    <mergeCell ref="E109:F109"/>
    <mergeCell ref="B111:M111"/>
    <mergeCell ref="B112:D112"/>
    <mergeCell ref="K112:M112"/>
    <mergeCell ref="B105:D105"/>
    <mergeCell ref="E105:F105"/>
    <mergeCell ref="B106:D106"/>
    <mergeCell ref="E106:F106"/>
    <mergeCell ref="B107:D107"/>
    <mergeCell ref="E107:F107"/>
    <mergeCell ref="E101:F101"/>
    <mergeCell ref="B102:D102"/>
    <mergeCell ref="E102:F102"/>
    <mergeCell ref="B103:D103"/>
    <mergeCell ref="E103:F103"/>
    <mergeCell ref="B104:D104"/>
    <mergeCell ref="E104:F104"/>
    <mergeCell ref="B97:D97"/>
    <mergeCell ref="E97:F97"/>
    <mergeCell ref="B98:D98"/>
    <mergeCell ref="E98:F98"/>
    <mergeCell ref="B99:D99"/>
    <mergeCell ref="E99:F99"/>
    <mergeCell ref="B100:D100"/>
    <mergeCell ref="E100:F100"/>
    <mergeCell ref="B101:D101"/>
    <mergeCell ref="B64:D64"/>
    <mergeCell ref="K64:M64"/>
    <mergeCell ref="B67:D67"/>
    <mergeCell ref="K67:M67"/>
    <mergeCell ref="A94:M94"/>
    <mergeCell ref="B61:D61"/>
    <mergeCell ref="K61:M61"/>
    <mergeCell ref="B62:D62"/>
    <mergeCell ref="K62:M62"/>
    <mergeCell ref="B63:D63"/>
    <mergeCell ref="K63:M63"/>
    <mergeCell ref="B87:C87"/>
    <mergeCell ref="K65:M65"/>
    <mergeCell ref="K66:M66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K121:M121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</cp:lastModifiedBy>
  <dcterms:created xsi:type="dcterms:W3CDTF">2015-09-13T15:20:26Z</dcterms:created>
  <dcterms:modified xsi:type="dcterms:W3CDTF">2016-09-04T17:34:25Z</dcterms:modified>
</cp:coreProperties>
</file>