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2" documentId="8_{D2E4FA31-F01A-4C56-BDD1-1E60FAB85652}" xr6:coauthVersionLast="47" xr6:coauthVersionMax="47" xr10:uidLastSave="{4E30EEDD-72D4-46E1-8CFB-D2345D5B1E4C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I139" i="1"/>
  <c r="I138" i="1"/>
  <c r="I137" i="1"/>
  <c r="F141" i="1"/>
  <c r="F140" i="1"/>
  <c r="F139" i="1"/>
  <c r="G106" i="1"/>
  <c r="G105" i="1"/>
  <c r="G104" i="1"/>
  <c r="G103" i="1"/>
  <c r="G102" i="1"/>
  <c r="G101" i="1"/>
  <c r="G100" i="1"/>
  <c r="G99" i="1"/>
  <c r="I9" i="1"/>
  <c r="K66" i="1"/>
  <c r="K65" i="1"/>
  <c r="H64" i="1"/>
  <c r="H65" i="1"/>
  <c r="H66" i="1"/>
  <c r="G48" i="1"/>
  <c r="G47" i="1"/>
  <c r="G46" i="1"/>
  <c r="G44" i="1"/>
  <c r="G43" i="1"/>
  <c r="F138" i="1"/>
  <c r="F137" i="1"/>
  <c r="G98" i="1"/>
  <c r="H120" i="1" s="1"/>
  <c r="K62" i="1"/>
  <c r="K63" i="1"/>
  <c r="K64" i="1"/>
  <c r="C10" i="1"/>
  <c r="C141" i="1"/>
  <c r="K61" i="1"/>
  <c r="H115" i="1" l="1"/>
  <c r="H114" i="1"/>
  <c r="H119" i="1"/>
  <c r="H117" i="1"/>
  <c r="H113" i="1"/>
  <c r="H116" i="1"/>
  <c r="H118" i="1"/>
  <c r="H63" i="1"/>
  <c r="H61" i="1"/>
  <c r="A10" i="1"/>
  <c r="J9" i="1"/>
  <c r="H62" i="1" l="1"/>
  <c r="B40" i="1"/>
  <c r="H7" i="1" s="1"/>
  <c r="C92" i="1"/>
  <c r="H67" i="1"/>
  <c r="K59" i="1"/>
  <c r="H109" i="1"/>
  <c r="K9" i="1" s="1"/>
  <c r="H53" i="1"/>
  <c r="H122" i="1"/>
  <c r="I109" i="1"/>
  <c r="J109" i="1"/>
  <c r="K109" i="1"/>
  <c r="K60" i="1"/>
  <c r="K58" i="1"/>
  <c r="K57" i="1"/>
  <c r="K53" i="1"/>
  <c r="J53" i="1"/>
  <c r="H14" i="1"/>
  <c r="A14" i="1"/>
  <c r="H59" i="1" l="1"/>
  <c r="M9" i="1"/>
  <c r="H60" i="1"/>
  <c r="H57" i="1"/>
  <c r="H58" i="1"/>
  <c r="B111" i="1"/>
  <c r="B55" i="1"/>
  <c r="B96" i="1" s="1"/>
  <c r="K7" i="1" s="1"/>
  <c r="L9" i="1" l="1"/>
</calcChain>
</file>

<file path=xl/sharedStrings.xml><?xml version="1.0" encoding="utf-8"?>
<sst xmlns="http://schemas.openxmlformats.org/spreadsheetml/2006/main" count="264" uniqueCount="131">
  <si>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</si>
  <si>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</si>
  <si>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</si>
  <si>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</si>
  <si>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</si>
  <si>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</si>
  <si>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</si>
  <si>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</si>
  <si>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</si>
  <si>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</si>
  <si>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</si>
  <si>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</si>
  <si>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</si>
  <si>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</si>
  <si>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</si>
  <si>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</si>
  <si>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</si>
  <si>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</si>
  <si>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</si>
  <si>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</si>
  <si>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</si>
  <si>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</si>
  <si>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</si>
  <si>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</si>
  <si>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</si>
  <si>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</si>
  <si>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</si>
  <si>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</si>
  <si>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</si>
  <si>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</si>
  <si>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</si>
  <si>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</si>
  <si>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</si>
  <si>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</si>
  <si>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</si>
  <si>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</si>
  <si>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</si>
  <si>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</si>
  <si>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</si>
  <si>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</si>
  <si>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</si>
  <si>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</si>
  <si>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</si>
  <si>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</si>
  <si>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</si>
  <si>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</si>
  <si>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</si>
  <si>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</si>
  <si>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</si>
  <si>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</si>
  <si>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</si>
  <si>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</si>
  <si>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</si>
  <si>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</si>
  <si>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</si>
  <si>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</si>
  <si>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</si>
  <si>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</si>
  <si>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</si>
  <si>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</si>
  <si>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</si>
  <si>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</si>
  <si>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</si>
  <si>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</si>
  <si>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</si>
  <si>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</si>
  <si>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</si>
  <si>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</si>
  <si>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</si>
  <si>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</si>
  <si>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</si>
  <si>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</si>
  <si>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</si>
  <si>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</si>
  <si>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</si>
  <si>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</si>
  <si>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</si>
  <si>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</si>
  <si>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</si>
  <si>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</si>
  <si>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</si>
  <si>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</si>
  <si>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</si>
  <si>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</si>
  <si>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</si>
  <si>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</si>
  <si>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</si>
  <si>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</si>
  <si>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</si>
  <si>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</si>
  <si>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</si>
  <si>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</si>
  <si>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</si>
  <si>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</si>
  <si>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</si>
  <si>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 xml:space="preserve"> </t>
  </si>
  <si>
    <t>S Minchinton</t>
  </si>
  <si>
    <t>J Gilbert</t>
  </si>
  <si>
    <t>J Hewlett</t>
  </si>
  <si>
    <t>O May</t>
  </si>
  <si>
    <t>J Peffers</t>
  </si>
  <si>
    <t>R Quest</t>
  </si>
  <si>
    <t>J Swift Drake</t>
  </si>
  <si>
    <t>H Wickham</t>
  </si>
  <si>
    <t>A Shah</t>
  </si>
  <si>
    <t>T Metcalf</t>
  </si>
  <si>
    <t>Caught J Gilbert</t>
  </si>
  <si>
    <t>Q Khattak</t>
  </si>
  <si>
    <t>O Madhani</t>
  </si>
  <si>
    <t>Porchfield CC</t>
  </si>
  <si>
    <t>Porchfield</t>
  </si>
  <si>
    <t>Timed</t>
  </si>
  <si>
    <t>B Clarke</t>
  </si>
  <si>
    <t>B Adkins</t>
  </si>
  <si>
    <t>C Adkins</t>
  </si>
  <si>
    <t>A Oliver</t>
  </si>
  <si>
    <t>W Pratt</t>
  </si>
  <si>
    <t>S Parker</t>
  </si>
  <si>
    <t>K Lewis</t>
  </si>
  <si>
    <t>A Sim</t>
  </si>
  <si>
    <t>A Boon</t>
  </si>
  <si>
    <t>LBW</t>
  </si>
  <si>
    <t>Retired</t>
  </si>
  <si>
    <t>Caught Hewlett</t>
  </si>
  <si>
    <t>Caught Quest</t>
  </si>
  <si>
    <t>I Walter</t>
  </si>
  <si>
    <t>Caught A Sim</t>
  </si>
  <si>
    <t>Caught Wicket</t>
  </si>
  <si>
    <t>Caught Short Third Man</t>
  </si>
  <si>
    <t>Caught Cover</t>
  </si>
  <si>
    <t>Match 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</si>
</sst>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A6" sqref="A6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0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3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3">
      <c r="A4" s="164">
        <v>13</v>
      </c>
      <c r="B4" s="165"/>
      <c r="C4" s="165"/>
      <c r="D4" s="165"/>
      <c r="E4" s="165"/>
      <c r="F4" s="166"/>
      <c r="H4" s="167" t="s">
        <v>130</v>
      </c>
      <c r="I4" s="168"/>
      <c r="J4" s="168"/>
      <c r="K4" s="168"/>
      <c r="L4" s="168"/>
      <c r="M4" s="169"/>
    </row>
    <row r="5" spans="1:13" s="2" customFormat="1" ht="12" x14ac:dyDescent="0.3">
      <c r="A5" s="147" t="s">
        <v>70</v>
      </c>
      <c r="B5" s="148"/>
      <c r="C5" s="149" t="s">
        <v>2</v>
      </c>
      <c r="D5" s="149"/>
      <c r="E5" s="148" t="s">
        <v>109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3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3" x14ac:dyDescent="0.3">
      <c r="A7" s="157" t="s">
        <v>4</v>
      </c>
      <c r="B7" s="158"/>
      <c r="C7" s="158" t="s">
        <v>5</v>
      </c>
      <c r="D7" s="158"/>
      <c r="E7" s="158" t="s">
        <v>6</v>
      </c>
      <c r="F7" s="159"/>
      <c r="H7" s="89" t="str">
        <f>B40</f>
        <v>Porchfield CC</v>
      </c>
      <c r="I7" s="90"/>
      <c r="J7" s="91"/>
      <c r="K7" s="89" t="str">
        <f>B96</f>
        <v>Hendricks XI</v>
      </c>
      <c r="L7" s="90"/>
      <c r="M7" s="91"/>
    </row>
    <row r="8" spans="1:13" s="2" customFormat="1" ht="12" x14ac:dyDescent="0.3">
      <c r="A8" s="140">
        <v>44422</v>
      </c>
      <c r="B8" s="141"/>
      <c r="C8" s="142">
        <v>0.54166666666666663</v>
      </c>
      <c r="D8" s="143"/>
      <c r="E8" s="138" t="s">
        <v>110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4" t="s">
        <v>7</v>
      </c>
      <c r="B9" s="145"/>
      <c r="C9" s="145" t="s">
        <v>8</v>
      </c>
      <c r="D9" s="145"/>
      <c r="E9" s="145" t="s">
        <v>69</v>
      </c>
      <c r="F9" s="146"/>
      <c r="H9" s="9">
        <v>253</v>
      </c>
      <c r="I9" s="44">
        <f>SUM(H57:H66)+H67</f>
        <v>5</v>
      </c>
      <c r="J9" s="8">
        <f>SUM(E57:E67)</f>
        <v>41</v>
      </c>
      <c r="K9" s="9">
        <f>H109+C141</f>
        <v>80</v>
      </c>
      <c r="L9" s="44">
        <f>SUM(H113:H122)</f>
        <v>9</v>
      </c>
      <c r="M9" s="8">
        <f>SUM(E113:E122)</f>
        <v>37</v>
      </c>
    </row>
    <row r="10" spans="1:13" s="2" customFormat="1" ht="12" x14ac:dyDescent="0.3">
      <c r="A10" s="134" t="str">
        <f>A5</f>
        <v>Hendricks XI</v>
      </c>
      <c r="B10" s="135"/>
      <c r="C10" s="136" t="str">
        <f>E5</f>
        <v>Porchfield CC</v>
      </c>
      <c r="D10" s="137"/>
      <c r="E10" s="138" t="s">
        <v>111</v>
      </c>
      <c r="F10" s="139"/>
    </row>
    <row r="11" spans="1:13" s="2" customFormat="1" ht="12" hidden="1" x14ac:dyDescent="0.3"/>
    <row r="12" spans="1:13" s="2" customFormat="1" ht="12" hidden="1" customHeight="1" x14ac:dyDescent="0.3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3"/>
    <row r="14" spans="1:13" s="2" customFormat="1" ht="12" hidden="1" x14ac:dyDescent="0.3">
      <c r="A14" s="129" t="str">
        <f>IF(A2=1, A5,E5)</f>
        <v>Porchfield CC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3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3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3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3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3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3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3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3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3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3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3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3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3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3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3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3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3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6" t="s">
        <v>89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3"/>
    <row r="40" spans="1:13" s="2" customFormat="1" ht="12" x14ac:dyDescent="0.3">
      <c r="A40" s="31" t="s">
        <v>39</v>
      </c>
      <c r="B40" s="86" t="str">
        <f>C10</f>
        <v>Porchfield CC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3" s="2" customFormat="1" ht="12" x14ac:dyDescent="0.3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8" t="s">
        <v>112</v>
      </c>
      <c r="C42" s="98"/>
      <c r="D42" s="98"/>
      <c r="E42" s="99" t="s">
        <v>122</v>
      </c>
      <c r="F42" s="99"/>
      <c r="G42" s="17" t="s">
        <v>86</v>
      </c>
      <c r="H42" s="35">
        <v>103</v>
      </c>
      <c r="I42" s="35"/>
      <c r="J42" s="35"/>
      <c r="K42" s="35"/>
    </row>
    <row r="43" spans="1:13" s="2" customFormat="1" ht="12" x14ac:dyDescent="0.3">
      <c r="A43" s="34">
        <v>2</v>
      </c>
      <c r="B43" s="98" t="s">
        <v>113</v>
      </c>
      <c r="C43" s="98"/>
      <c r="D43" s="98"/>
      <c r="E43" s="99" t="s">
        <v>106</v>
      </c>
      <c r="F43" s="99"/>
      <c r="G43" s="17" t="str">
        <f>B57</f>
        <v>J Gilbert</v>
      </c>
      <c r="H43" s="35">
        <v>6</v>
      </c>
      <c r="I43" s="35"/>
      <c r="J43" s="35"/>
      <c r="K43" s="35"/>
      <c r="L43" s="2" t="s">
        <v>95</v>
      </c>
    </row>
    <row r="44" spans="1:13" s="2" customFormat="1" ht="12" x14ac:dyDescent="0.3">
      <c r="A44" s="34">
        <v>3</v>
      </c>
      <c r="B44" s="98" t="s">
        <v>114</v>
      </c>
      <c r="C44" s="98"/>
      <c r="D44" s="98"/>
      <c r="E44" s="99" t="s">
        <v>121</v>
      </c>
      <c r="F44" s="99"/>
      <c r="G44" s="17" t="str">
        <f>B58</f>
        <v>O May</v>
      </c>
      <c r="H44" s="35">
        <v>0</v>
      </c>
      <c r="I44" s="35"/>
      <c r="J44" s="35"/>
      <c r="K44" s="35"/>
    </row>
    <row r="45" spans="1:13" s="2" customFormat="1" ht="12" x14ac:dyDescent="0.3">
      <c r="A45" s="34">
        <v>4</v>
      </c>
      <c r="B45" s="98" t="s">
        <v>115</v>
      </c>
      <c r="C45" s="98"/>
      <c r="D45" s="98"/>
      <c r="E45" s="99" t="s">
        <v>122</v>
      </c>
      <c r="F45" s="99"/>
      <c r="G45" s="17" t="s">
        <v>86</v>
      </c>
      <c r="H45" s="35">
        <v>102</v>
      </c>
      <c r="I45" s="35"/>
      <c r="J45" s="35"/>
      <c r="K45" s="35"/>
    </row>
    <row r="46" spans="1:13" s="2" customFormat="1" ht="12" x14ac:dyDescent="0.3">
      <c r="A46" s="34">
        <v>5</v>
      </c>
      <c r="B46" s="98" t="s">
        <v>116</v>
      </c>
      <c r="C46" s="98"/>
      <c r="D46" s="98"/>
      <c r="E46" s="99" t="s">
        <v>123</v>
      </c>
      <c r="F46" s="99"/>
      <c r="G46" s="17" t="str">
        <f>B65</f>
        <v>Q Khattak</v>
      </c>
      <c r="H46" s="35">
        <v>3</v>
      </c>
      <c r="I46" s="35"/>
      <c r="J46" s="35"/>
      <c r="K46" s="35"/>
    </row>
    <row r="47" spans="1:13" s="2" customFormat="1" ht="12" x14ac:dyDescent="0.3">
      <c r="A47" s="34">
        <v>6</v>
      </c>
      <c r="B47" s="98" t="s">
        <v>117</v>
      </c>
      <c r="C47" s="98"/>
      <c r="D47" s="98"/>
      <c r="E47" s="99" t="s">
        <v>121</v>
      </c>
      <c r="F47" s="99"/>
      <c r="G47" s="17" t="str">
        <f>B65</f>
        <v>Q Khattak</v>
      </c>
      <c r="H47" s="35">
        <v>0</v>
      </c>
      <c r="I47" s="35"/>
      <c r="J47" s="35"/>
      <c r="K47" s="35"/>
    </row>
    <row r="48" spans="1:13" s="2" customFormat="1" ht="12" x14ac:dyDescent="0.3">
      <c r="A48" s="34">
        <v>7</v>
      </c>
      <c r="B48" s="98" t="s">
        <v>118</v>
      </c>
      <c r="C48" s="98"/>
      <c r="D48" s="98"/>
      <c r="E48" s="99" t="s">
        <v>124</v>
      </c>
      <c r="F48" s="99"/>
      <c r="G48" s="17" t="str">
        <f>B57</f>
        <v>J Gilbert</v>
      </c>
      <c r="H48" s="35">
        <v>9</v>
      </c>
      <c r="I48" s="35"/>
      <c r="J48" s="35"/>
      <c r="K48" s="35"/>
    </row>
    <row r="49" spans="1:13" s="2" customFormat="1" ht="12" x14ac:dyDescent="0.3">
      <c r="A49" s="34">
        <v>8</v>
      </c>
      <c r="B49" s="98" t="s">
        <v>119</v>
      </c>
      <c r="C49" s="98"/>
      <c r="D49" s="98"/>
      <c r="E49" s="99" t="s">
        <v>87</v>
      </c>
      <c r="F49" s="99"/>
      <c r="G49" s="17" t="s">
        <v>86</v>
      </c>
      <c r="H49" s="35">
        <v>6</v>
      </c>
      <c r="I49" s="35"/>
      <c r="J49" s="35"/>
      <c r="K49" s="35"/>
    </row>
    <row r="50" spans="1:13" s="2" customFormat="1" ht="12" x14ac:dyDescent="0.3">
      <c r="A50" s="34">
        <v>9</v>
      </c>
      <c r="B50" s="98" t="s">
        <v>120</v>
      </c>
      <c r="C50" s="98"/>
      <c r="D50" s="98"/>
      <c r="E50" s="99" t="s">
        <v>87</v>
      </c>
      <c r="F50" s="99"/>
      <c r="G50" s="17" t="s">
        <v>86</v>
      </c>
      <c r="H50" s="35">
        <v>1</v>
      </c>
      <c r="I50" s="35"/>
      <c r="J50" s="35"/>
      <c r="K50" s="35"/>
    </row>
    <row r="51" spans="1:13" s="2" customFormat="1" ht="12" x14ac:dyDescent="0.3">
      <c r="A51" s="34">
        <v>10</v>
      </c>
      <c r="B51" s="98"/>
      <c r="C51" s="98"/>
      <c r="D51" s="98"/>
      <c r="E51" s="99"/>
      <c r="F51" s="99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98"/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230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6" t="str">
        <f>IF(C10=A5,E5,A5)</f>
        <v>Hendricks XI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9"/>
    </row>
    <row r="56" spans="1:13" s="2" customFormat="1" ht="12" x14ac:dyDescent="0.3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91</v>
      </c>
      <c r="L56" s="104"/>
      <c r="M56" s="105"/>
    </row>
    <row r="57" spans="1:13" s="2" customFormat="1" ht="12" x14ac:dyDescent="0.3">
      <c r="A57" s="34" t="s">
        <v>56</v>
      </c>
      <c r="B57" s="95" t="s">
        <v>97</v>
      </c>
      <c r="C57" s="96"/>
      <c r="D57" s="97"/>
      <c r="E57" s="43">
        <v>8</v>
      </c>
      <c r="F57" s="44">
        <v>1</v>
      </c>
      <c r="G57" s="44">
        <v>35</v>
      </c>
      <c r="H57" s="44">
        <f t="shared" ref="H57:H66" si="0">COUNTIF($G$42:$G$52,"="&amp;B57)</f>
        <v>2</v>
      </c>
      <c r="I57" s="44">
        <v>2</v>
      </c>
      <c r="J57" s="44">
        <v>0</v>
      </c>
      <c r="K57" s="79">
        <f t="shared" ref="K57:K60" si="1">G57/E57</f>
        <v>4.375</v>
      </c>
      <c r="L57" s="80"/>
      <c r="M57" s="81"/>
    </row>
    <row r="58" spans="1:13" s="2" customFormat="1" ht="12" x14ac:dyDescent="0.3">
      <c r="A58" s="34" t="s">
        <v>57</v>
      </c>
      <c r="B58" s="95" t="s">
        <v>99</v>
      </c>
      <c r="C58" s="96"/>
      <c r="D58" s="97"/>
      <c r="E58" s="43">
        <v>6</v>
      </c>
      <c r="F58" s="44">
        <v>0</v>
      </c>
      <c r="G58" s="44">
        <v>35</v>
      </c>
      <c r="H58" s="44">
        <f t="shared" si="0"/>
        <v>1</v>
      </c>
      <c r="I58" s="44">
        <v>5</v>
      </c>
      <c r="J58" s="44">
        <v>0</v>
      </c>
      <c r="K58" s="79">
        <f t="shared" si="1"/>
        <v>5.833333333333333</v>
      </c>
      <c r="L58" s="80"/>
      <c r="M58" s="81"/>
    </row>
    <row r="59" spans="1:13" s="2" customFormat="1" ht="12" x14ac:dyDescent="0.3">
      <c r="A59" s="34" t="s">
        <v>58</v>
      </c>
      <c r="B59" s="95" t="s">
        <v>102</v>
      </c>
      <c r="C59" s="96"/>
      <c r="D59" s="97"/>
      <c r="E59" s="43">
        <v>6</v>
      </c>
      <c r="F59" s="44">
        <v>0</v>
      </c>
      <c r="G59" s="44">
        <v>22</v>
      </c>
      <c r="H59" s="44">
        <f t="shared" si="0"/>
        <v>0</v>
      </c>
      <c r="I59" s="44">
        <v>1</v>
      </c>
      <c r="J59" s="44">
        <v>0</v>
      </c>
      <c r="K59" s="79">
        <f>G59/E59</f>
        <v>3.6666666666666665</v>
      </c>
      <c r="L59" s="80"/>
      <c r="M59" s="81"/>
    </row>
    <row r="60" spans="1:13" s="2" customFormat="1" ht="12" x14ac:dyDescent="0.3">
      <c r="A60" s="45" t="s">
        <v>59</v>
      </c>
      <c r="B60" s="95" t="s">
        <v>104</v>
      </c>
      <c r="C60" s="96"/>
      <c r="D60" s="97"/>
      <c r="E60" s="43">
        <v>4</v>
      </c>
      <c r="F60" s="44">
        <v>0</v>
      </c>
      <c r="G60" s="44">
        <v>22</v>
      </c>
      <c r="H60" s="44">
        <f t="shared" si="0"/>
        <v>0</v>
      </c>
      <c r="I60" s="44">
        <v>1</v>
      </c>
      <c r="J60" s="44">
        <v>0</v>
      </c>
      <c r="K60" s="79">
        <f t="shared" si="1"/>
        <v>5.5</v>
      </c>
      <c r="L60" s="80"/>
      <c r="M60" s="81"/>
    </row>
    <row r="61" spans="1:13" s="2" customFormat="1" ht="12" x14ac:dyDescent="0.3">
      <c r="A61" s="45" t="s">
        <v>60</v>
      </c>
      <c r="B61" s="92" t="s">
        <v>101</v>
      </c>
      <c r="C61" s="93"/>
      <c r="D61" s="94"/>
      <c r="E61" s="46">
        <v>3</v>
      </c>
      <c r="F61" s="47">
        <v>0</v>
      </c>
      <c r="G61" s="47">
        <v>20</v>
      </c>
      <c r="H61" s="44">
        <f t="shared" si="0"/>
        <v>0</v>
      </c>
      <c r="I61" s="47">
        <v>1</v>
      </c>
      <c r="J61" s="47">
        <v>0</v>
      </c>
      <c r="K61" s="79">
        <f t="shared" ref="K61" si="2">G61/E61</f>
        <v>6.666666666666667</v>
      </c>
      <c r="L61" s="80"/>
      <c r="M61" s="81"/>
    </row>
    <row r="62" spans="1:13" s="2" customFormat="1" ht="12" x14ac:dyDescent="0.3">
      <c r="A62" s="45" t="s">
        <v>61</v>
      </c>
      <c r="B62" s="92" t="s">
        <v>103</v>
      </c>
      <c r="C62" s="93"/>
      <c r="D62" s="94"/>
      <c r="E62" s="46">
        <v>6</v>
      </c>
      <c r="F62" s="47">
        <v>0</v>
      </c>
      <c r="G62" s="47">
        <v>43</v>
      </c>
      <c r="H62" s="44">
        <f t="shared" si="0"/>
        <v>0</v>
      </c>
      <c r="I62" s="47">
        <v>1</v>
      </c>
      <c r="J62" s="47">
        <v>0</v>
      </c>
      <c r="K62" s="79">
        <f t="shared" ref="K62:K64" si="3">G62/E62</f>
        <v>7.166666666666667</v>
      </c>
      <c r="L62" s="80"/>
      <c r="M62" s="81"/>
    </row>
    <row r="63" spans="1:13" s="2" customFormat="1" ht="12" x14ac:dyDescent="0.3">
      <c r="A63" s="45" t="s">
        <v>62</v>
      </c>
      <c r="B63" s="92" t="s">
        <v>105</v>
      </c>
      <c r="C63" s="93"/>
      <c r="D63" s="94"/>
      <c r="E63" s="46">
        <v>1</v>
      </c>
      <c r="F63" s="47">
        <v>0</v>
      </c>
      <c r="G63" s="47">
        <v>17</v>
      </c>
      <c r="H63" s="44">
        <f t="shared" si="0"/>
        <v>0</v>
      </c>
      <c r="I63" s="47">
        <v>2</v>
      </c>
      <c r="J63" s="47">
        <v>0</v>
      </c>
      <c r="K63" s="79">
        <f t="shared" si="3"/>
        <v>17</v>
      </c>
      <c r="L63" s="80"/>
      <c r="M63" s="81"/>
    </row>
    <row r="64" spans="1:13" s="2" customFormat="1" ht="12" x14ac:dyDescent="0.3">
      <c r="A64" s="45" t="s">
        <v>92</v>
      </c>
      <c r="B64" s="92" t="s">
        <v>100</v>
      </c>
      <c r="C64" s="93"/>
      <c r="D64" s="94"/>
      <c r="E64" s="46">
        <v>4</v>
      </c>
      <c r="F64" s="47">
        <v>0</v>
      </c>
      <c r="G64" s="47">
        <v>38</v>
      </c>
      <c r="H64" s="44">
        <f t="shared" si="0"/>
        <v>0</v>
      </c>
      <c r="I64" s="47">
        <v>2</v>
      </c>
      <c r="J64" s="47">
        <v>1</v>
      </c>
      <c r="K64" s="79">
        <f t="shared" si="3"/>
        <v>9.5</v>
      </c>
      <c r="L64" s="80"/>
      <c r="M64" s="81"/>
    </row>
    <row r="65" spans="1:13" s="2" customFormat="1" ht="12" x14ac:dyDescent="0.3">
      <c r="A65" s="45" t="s">
        <v>63</v>
      </c>
      <c r="B65" s="70" t="s">
        <v>107</v>
      </c>
      <c r="C65" s="71"/>
      <c r="D65" s="72"/>
      <c r="E65" s="46">
        <v>2</v>
      </c>
      <c r="F65" s="47">
        <v>0</v>
      </c>
      <c r="G65" s="47">
        <v>6</v>
      </c>
      <c r="H65" s="44">
        <f t="shared" si="0"/>
        <v>2</v>
      </c>
      <c r="I65" s="47">
        <v>0</v>
      </c>
      <c r="J65" s="47">
        <v>0</v>
      </c>
      <c r="K65" s="79">
        <f t="shared" ref="K65" si="4">G65/E65</f>
        <v>3</v>
      </c>
      <c r="L65" s="80"/>
      <c r="M65" s="81"/>
    </row>
    <row r="66" spans="1:13" s="2" customFormat="1" ht="12" x14ac:dyDescent="0.3">
      <c r="A66" s="45" t="s">
        <v>94</v>
      </c>
      <c r="B66" s="76" t="s">
        <v>108</v>
      </c>
      <c r="C66" s="77"/>
      <c r="D66" s="78"/>
      <c r="E66" s="46">
        <v>1</v>
      </c>
      <c r="F66" s="47">
        <v>0</v>
      </c>
      <c r="G66" s="47">
        <v>11</v>
      </c>
      <c r="H66" s="44">
        <f t="shared" si="0"/>
        <v>0</v>
      </c>
      <c r="I66" s="47">
        <v>1</v>
      </c>
      <c r="J66" s="47">
        <v>0</v>
      </c>
      <c r="K66" s="79">
        <f t="shared" ref="K66" si="5">G66/E66</f>
        <v>11</v>
      </c>
      <c r="L66" s="80"/>
      <c r="M66" s="81"/>
    </row>
    <row r="67" spans="1:13" s="2" customFormat="1" ht="12" x14ac:dyDescent="0.3">
      <c r="A67" s="45" t="s">
        <v>94</v>
      </c>
      <c r="B67" s="92" t="s">
        <v>88</v>
      </c>
      <c r="C67" s="93"/>
      <c r="D67" s="94"/>
      <c r="E67" s="46"/>
      <c r="F67" s="47"/>
      <c r="G67" s="47"/>
      <c r="H67" s="47">
        <f>COUNTIF(E42:F52,"=Run")</f>
        <v>0</v>
      </c>
      <c r="I67" s="47"/>
      <c r="J67" s="47"/>
      <c r="K67" s="79"/>
      <c r="L67" s="80"/>
      <c r="M67" s="81"/>
    </row>
    <row r="68" spans="1:13" s="2" customFormat="1" ht="12" hidden="1" x14ac:dyDescent="0.3"/>
    <row r="69" spans="1:13" s="2" customFormat="1" ht="12" hidden="1" x14ac:dyDescent="0.3">
      <c r="A69" s="48" t="s">
        <v>64</v>
      </c>
    </row>
    <row r="70" spans="1:13" s="2" customFormat="1" ht="12" hidden="1" x14ac:dyDescent="0.3">
      <c r="A70" s="49" t="s">
        <v>65</v>
      </c>
      <c r="B70" s="49" t="s">
        <v>9</v>
      </c>
      <c r="C70" s="49" t="s">
        <v>65</v>
      </c>
      <c r="D70" s="49" t="s">
        <v>9</v>
      </c>
      <c r="E70" s="49" t="s">
        <v>65</v>
      </c>
      <c r="F70" s="49" t="s">
        <v>9</v>
      </c>
      <c r="G70" s="49" t="s">
        <v>65</v>
      </c>
      <c r="H70" s="49" t="s">
        <v>9</v>
      </c>
      <c r="I70" s="49" t="s">
        <v>65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82" t="s">
        <v>12</v>
      </c>
      <c r="C87" s="83"/>
      <c r="E87" s="40" t="s">
        <v>74</v>
      </c>
      <c r="F87" s="40" t="s">
        <v>85</v>
      </c>
      <c r="G87" s="40" t="s">
        <v>9</v>
      </c>
      <c r="H87" s="40" t="s">
        <v>74</v>
      </c>
      <c r="I87" s="40" t="s">
        <v>85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16</v>
      </c>
      <c r="D88" s="55"/>
      <c r="E88" s="34" t="s">
        <v>75</v>
      </c>
      <c r="F88" s="43"/>
      <c r="G88" s="44"/>
      <c r="H88" s="34" t="s">
        <v>80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1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71</v>
      </c>
      <c r="C90" s="44">
        <v>0</v>
      </c>
      <c r="D90" s="55"/>
      <c r="E90" s="34" t="s">
        <v>77</v>
      </c>
      <c r="F90" s="43"/>
      <c r="G90" s="44"/>
      <c r="H90" s="34" t="s">
        <v>82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72</v>
      </c>
      <c r="C91" s="44">
        <v>3</v>
      </c>
      <c r="D91" s="55"/>
      <c r="E91" s="34" t="s">
        <v>78</v>
      </c>
      <c r="F91" s="46"/>
      <c r="G91" s="47"/>
      <c r="H91" s="34" t="s">
        <v>83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73</v>
      </c>
      <c r="C92" s="47">
        <f>SUM(C88:C91)</f>
        <v>20</v>
      </c>
      <c r="D92" s="55"/>
      <c r="E92" s="34" t="s">
        <v>79</v>
      </c>
      <c r="F92" s="43"/>
      <c r="G92" s="44"/>
      <c r="H92" s="34" t="s">
        <v>84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06" t="s">
        <v>90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3"/>
    <row r="96" spans="1:13" s="2" customFormat="1" ht="12" x14ac:dyDescent="0.3">
      <c r="A96" s="56" t="s">
        <v>39</v>
      </c>
      <c r="B96" s="84" t="str">
        <f>B55</f>
        <v>Hendricks XI</v>
      </c>
      <c r="C96" s="85"/>
      <c r="D96" s="85"/>
      <c r="E96" s="85"/>
      <c r="F96" s="85"/>
      <c r="G96" s="85"/>
      <c r="H96" s="85"/>
      <c r="I96" s="66" t="s">
        <v>66</v>
      </c>
      <c r="J96" s="65"/>
      <c r="K96" s="57"/>
    </row>
    <row r="97" spans="1:13" s="2" customFormat="1" ht="12" x14ac:dyDescent="0.3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98" t="s">
        <v>98</v>
      </c>
      <c r="C98" s="98"/>
      <c r="D98" s="98"/>
      <c r="E98" s="99" t="s">
        <v>48</v>
      </c>
      <c r="F98" s="99"/>
      <c r="G98" s="17" t="str">
        <f>B114</f>
        <v>A Sim</v>
      </c>
      <c r="H98" s="35">
        <v>2</v>
      </c>
      <c r="I98" s="35">
        <v>25</v>
      </c>
      <c r="J98" s="35">
        <v>0</v>
      </c>
      <c r="K98" s="35">
        <v>0</v>
      </c>
    </row>
    <row r="99" spans="1:13" s="2" customFormat="1" ht="12" x14ac:dyDescent="0.3">
      <c r="A99" s="34">
        <v>2</v>
      </c>
      <c r="B99" s="98" t="s">
        <v>101</v>
      </c>
      <c r="C99" s="98"/>
      <c r="D99" s="98"/>
      <c r="E99" s="99" t="s">
        <v>126</v>
      </c>
      <c r="F99" s="99"/>
      <c r="G99" s="17" t="str">
        <f>B114</f>
        <v>A Sim</v>
      </c>
      <c r="H99" s="35">
        <v>12</v>
      </c>
      <c r="I99" s="35">
        <v>20</v>
      </c>
      <c r="J99" s="35">
        <v>1</v>
      </c>
      <c r="K99" s="35">
        <v>0</v>
      </c>
    </row>
    <row r="100" spans="1:13" s="2" customFormat="1" ht="12" x14ac:dyDescent="0.3">
      <c r="A100" s="34">
        <v>3</v>
      </c>
      <c r="B100" s="98" t="s">
        <v>107</v>
      </c>
      <c r="C100" s="98"/>
      <c r="D100" s="98"/>
      <c r="E100" s="99" t="s">
        <v>48</v>
      </c>
      <c r="F100" s="99"/>
      <c r="G100" s="17" t="str">
        <f>B113</f>
        <v>K Lewis</v>
      </c>
      <c r="H100" s="35">
        <v>0</v>
      </c>
      <c r="I100" s="35">
        <v>5</v>
      </c>
      <c r="J100" s="35">
        <v>0</v>
      </c>
      <c r="K100" s="35">
        <v>0</v>
      </c>
    </row>
    <row r="101" spans="1:13" s="2" customFormat="1" ht="12" x14ac:dyDescent="0.3">
      <c r="A101" s="34">
        <v>4</v>
      </c>
      <c r="B101" s="98" t="s">
        <v>108</v>
      </c>
      <c r="C101" s="98"/>
      <c r="D101" s="98"/>
      <c r="E101" s="99" t="s">
        <v>127</v>
      </c>
      <c r="F101" s="99"/>
      <c r="G101" s="17" t="str">
        <f>B116</f>
        <v>B Adkins</v>
      </c>
      <c r="H101" s="35">
        <v>11</v>
      </c>
      <c r="I101" s="35">
        <v>29</v>
      </c>
      <c r="J101" s="35">
        <v>1</v>
      </c>
      <c r="K101" s="35">
        <v>0</v>
      </c>
    </row>
    <row r="102" spans="1:13" s="2" customFormat="1" ht="12" x14ac:dyDescent="0.3">
      <c r="A102" s="34">
        <v>5</v>
      </c>
      <c r="B102" s="98" t="s">
        <v>99</v>
      </c>
      <c r="C102" s="98"/>
      <c r="D102" s="98"/>
      <c r="E102" s="99" t="s">
        <v>128</v>
      </c>
      <c r="F102" s="99"/>
      <c r="G102" s="17" t="str">
        <f>B117</f>
        <v>S Parker</v>
      </c>
      <c r="H102" s="35">
        <v>21</v>
      </c>
      <c r="I102" s="35">
        <v>50</v>
      </c>
      <c r="J102" s="35">
        <v>3</v>
      </c>
      <c r="K102" s="35">
        <v>0</v>
      </c>
    </row>
    <row r="103" spans="1:13" s="2" customFormat="1" ht="12" x14ac:dyDescent="0.3">
      <c r="A103" s="34">
        <v>6</v>
      </c>
      <c r="B103" s="98" t="s">
        <v>105</v>
      </c>
      <c r="C103" s="98"/>
      <c r="D103" s="98"/>
      <c r="E103" s="99" t="s">
        <v>127</v>
      </c>
      <c r="F103" s="99"/>
      <c r="G103" s="17" t="str">
        <f>B118</f>
        <v>A Boon</v>
      </c>
      <c r="H103" s="35">
        <v>2</v>
      </c>
      <c r="I103" s="35">
        <v>10</v>
      </c>
      <c r="J103" s="35">
        <v>0</v>
      </c>
      <c r="K103" s="35">
        <v>0</v>
      </c>
    </row>
    <row r="104" spans="1:13" s="2" customFormat="1" ht="12" x14ac:dyDescent="0.3">
      <c r="A104" s="34">
        <v>7</v>
      </c>
      <c r="B104" s="98" t="s">
        <v>96</v>
      </c>
      <c r="C104" s="98"/>
      <c r="D104" s="98"/>
      <c r="E104" s="99" t="s">
        <v>121</v>
      </c>
      <c r="F104" s="99"/>
      <c r="G104" s="17" t="str">
        <f>B118</f>
        <v>A Boon</v>
      </c>
      <c r="H104" s="35">
        <v>0</v>
      </c>
      <c r="I104" s="35">
        <v>18</v>
      </c>
      <c r="J104" s="35">
        <v>0</v>
      </c>
      <c r="K104" s="35">
        <v>0</v>
      </c>
    </row>
    <row r="105" spans="1:13" s="2" customFormat="1" ht="12" x14ac:dyDescent="0.3">
      <c r="A105" s="34">
        <v>8</v>
      </c>
      <c r="B105" s="98" t="s">
        <v>100</v>
      </c>
      <c r="C105" s="98"/>
      <c r="D105" s="98"/>
      <c r="E105" s="99" t="s">
        <v>121</v>
      </c>
      <c r="F105" s="99"/>
      <c r="G105" s="17" t="str">
        <f>B119</f>
        <v>I Walter</v>
      </c>
      <c r="H105" s="35">
        <v>6</v>
      </c>
      <c r="I105" s="35">
        <v>22</v>
      </c>
      <c r="J105" s="35">
        <v>0</v>
      </c>
      <c r="K105" s="35">
        <v>0</v>
      </c>
      <c r="L105" s="3"/>
    </row>
    <row r="106" spans="1:13" s="2" customFormat="1" ht="12" x14ac:dyDescent="0.3">
      <c r="A106" s="34">
        <v>9</v>
      </c>
      <c r="B106" s="98" t="s">
        <v>104</v>
      </c>
      <c r="C106" s="98"/>
      <c r="D106" s="98"/>
      <c r="E106" s="99" t="s">
        <v>129</v>
      </c>
      <c r="F106" s="99"/>
      <c r="G106" s="17" t="str">
        <f>B117</f>
        <v>S Parker</v>
      </c>
      <c r="H106" s="35">
        <v>1</v>
      </c>
      <c r="I106" s="35">
        <v>4</v>
      </c>
      <c r="J106" s="35">
        <v>0</v>
      </c>
      <c r="K106" s="35">
        <v>0</v>
      </c>
    </row>
    <row r="107" spans="1:13" s="2" customFormat="1" ht="12" x14ac:dyDescent="0.3">
      <c r="A107" s="34">
        <v>10</v>
      </c>
      <c r="B107" s="98" t="s">
        <v>102</v>
      </c>
      <c r="C107" s="98"/>
      <c r="D107" s="98"/>
      <c r="E107" s="99" t="s">
        <v>87</v>
      </c>
      <c r="F107" s="99"/>
      <c r="G107" s="17" t="s">
        <v>86</v>
      </c>
      <c r="H107" s="35">
        <v>1</v>
      </c>
      <c r="I107" s="35">
        <v>26</v>
      </c>
      <c r="J107" s="35">
        <v>0</v>
      </c>
      <c r="K107" s="35">
        <v>0</v>
      </c>
    </row>
    <row r="108" spans="1:13" s="2" customFormat="1" ht="12" x14ac:dyDescent="0.3">
      <c r="A108" s="34">
        <v>11</v>
      </c>
      <c r="B108" s="98" t="s">
        <v>97</v>
      </c>
      <c r="C108" s="98"/>
      <c r="D108" s="98"/>
      <c r="E108" s="99" t="s">
        <v>87</v>
      </c>
      <c r="F108" s="99"/>
      <c r="G108" s="17" t="s">
        <v>86</v>
      </c>
      <c r="H108" s="35">
        <v>5</v>
      </c>
      <c r="I108" s="35">
        <v>13</v>
      </c>
      <c r="J108" s="35">
        <v>0</v>
      </c>
      <c r="K108" s="35">
        <v>0</v>
      </c>
    </row>
    <row r="109" spans="1:13" s="2" customFormat="1" ht="12" x14ac:dyDescent="0.3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61</v>
      </c>
      <c r="I109" s="62">
        <f>SUM(I98:I108)</f>
        <v>222</v>
      </c>
      <c r="J109" s="62">
        <f>SUM(J98:J108)</f>
        <v>5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01" t="str">
        <f>IF(C10=A5, A5,E5)</f>
        <v>Porchfield CC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3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91</v>
      </c>
      <c r="L112" s="104"/>
      <c r="M112" s="105"/>
    </row>
    <row r="113" spans="1:13" s="2" customFormat="1" ht="12" x14ac:dyDescent="0.3">
      <c r="A113" s="34" t="s">
        <v>56</v>
      </c>
      <c r="B113" s="95" t="s">
        <v>118</v>
      </c>
      <c r="C113" s="96"/>
      <c r="D113" s="97"/>
      <c r="E113" s="43">
        <v>5</v>
      </c>
      <c r="F113" s="44">
        <v>3</v>
      </c>
      <c r="G113" s="44">
        <v>10</v>
      </c>
      <c r="H113" s="47">
        <f>COUNTIF($G$98:$G$108,"="&amp;B113)</f>
        <v>1</v>
      </c>
      <c r="I113" s="44"/>
      <c r="J113" s="44"/>
      <c r="K113" s="79"/>
      <c r="L113" s="80"/>
      <c r="M113" s="81"/>
    </row>
    <row r="114" spans="1:13" s="2" customFormat="1" ht="12" x14ac:dyDescent="0.3">
      <c r="A114" s="34" t="s">
        <v>57</v>
      </c>
      <c r="B114" s="95" t="s">
        <v>119</v>
      </c>
      <c r="C114" s="96"/>
      <c r="D114" s="97"/>
      <c r="E114" s="43">
        <v>5</v>
      </c>
      <c r="F114" s="44">
        <v>2</v>
      </c>
      <c r="G114" s="44">
        <v>8</v>
      </c>
      <c r="H114" s="47">
        <f t="shared" ref="H114:H119" si="6">COUNTIF($G$98:$G$108,"="&amp;B114)</f>
        <v>2</v>
      </c>
      <c r="I114" s="44"/>
      <c r="J114" s="44"/>
      <c r="K114" s="79"/>
      <c r="L114" s="80"/>
      <c r="M114" s="81"/>
    </row>
    <row r="115" spans="1:13" s="2" customFormat="1" ht="12" x14ac:dyDescent="0.3">
      <c r="A115" s="34" t="s">
        <v>58</v>
      </c>
      <c r="B115" s="95" t="s">
        <v>114</v>
      </c>
      <c r="C115" s="96"/>
      <c r="D115" s="97"/>
      <c r="E115" s="43">
        <v>5</v>
      </c>
      <c r="F115" s="44">
        <v>0</v>
      </c>
      <c r="G115" s="44">
        <v>13</v>
      </c>
      <c r="H115" s="47">
        <f t="shared" si="6"/>
        <v>0</v>
      </c>
      <c r="I115" s="44"/>
      <c r="J115" s="44"/>
      <c r="K115" s="79"/>
      <c r="L115" s="80"/>
      <c r="M115" s="81"/>
    </row>
    <row r="116" spans="1:13" s="2" customFormat="1" ht="12" x14ac:dyDescent="0.3">
      <c r="A116" s="45" t="s">
        <v>59</v>
      </c>
      <c r="B116" s="95" t="s">
        <v>113</v>
      </c>
      <c r="C116" s="96"/>
      <c r="D116" s="97"/>
      <c r="E116" s="43">
        <v>4</v>
      </c>
      <c r="F116" s="44">
        <v>0</v>
      </c>
      <c r="G116" s="44">
        <v>15</v>
      </c>
      <c r="H116" s="47">
        <f t="shared" si="6"/>
        <v>1</v>
      </c>
      <c r="I116" s="44"/>
      <c r="J116" s="44"/>
      <c r="K116" s="79"/>
      <c r="L116" s="80"/>
      <c r="M116" s="81"/>
    </row>
    <row r="117" spans="1:13" s="2" customFormat="1" ht="12" x14ac:dyDescent="0.3">
      <c r="A117" s="45" t="s">
        <v>60</v>
      </c>
      <c r="B117" s="92" t="s">
        <v>117</v>
      </c>
      <c r="C117" s="93"/>
      <c r="D117" s="94"/>
      <c r="E117" s="46">
        <v>5</v>
      </c>
      <c r="F117" s="47">
        <v>0</v>
      </c>
      <c r="G117" s="47">
        <v>12</v>
      </c>
      <c r="H117" s="47">
        <f t="shared" si="6"/>
        <v>2</v>
      </c>
      <c r="I117" s="47"/>
      <c r="J117" s="47"/>
      <c r="K117" s="79"/>
      <c r="L117" s="80"/>
      <c r="M117" s="81"/>
    </row>
    <row r="118" spans="1:13" s="2" customFormat="1" ht="12" x14ac:dyDescent="0.3">
      <c r="A118" s="45" t="s">
        <v>67</v>
      </c>
      <c r="B118" s="92" t="s">
        <v>120</v>
      </c>
      <c r="C118" s="93"/>
      <c r="D118" s="94"/>
      <c r="E118" s="46">
        <v>6</v>
      </c>
      <c r="F118" s="47">
        <v>4</v>
      </c>
      <c r="G118" s="47">
        <v>5</v>
      </c>
      <c r="H118" s="47">
        <f t="shared" si="6"/>
        <v>2</v>
      </c>
      <c r="I118" s="47"/>
      <c r="J118" s="47"/>
      <c r="K118" s="79"/>
      <c r="L118" s="80"/>
      <c r="M118" s="81"/>
    </row>
    <row r="119" spans="1:13" s="2" customFormat="1" ht="12" x14ac:dyDescent="0.3">
      <c r="A119" s="45" t="s">
        <v>62</v>
      </c>
      <c r="B119" s="73" t="s">
        <v>125</v>
      </c>
      <c r="C119" s="74"/>
      <c r="D119" s="75"/>
      <c r="E119" s="46">
        <v>4</v>
      </c>
      <c r="F119" s="47">
        <v>2</v>
      </c>
      <c r="G119" s="47">
        <v>4</v>
      </c>
      <c r="H119" s="47">
        <f t="shared" si="6"/>
        <v>1</v>
      </c>
      <c r="I119" s="47"/>
      <c r="J119" s="47"/>
      <c r="K119" s="79"/>
      <c r="L119" s="80"/>
      <c r="M119" s="81"/>
    </row>
    <row r="120" spans="1:13" s="2" customFormat="1" ht="12" x14ac:dyDescent="0.3">
      <c r="A120" s="45" t="s">
        <v>68</v>
      </c>
      <c r="B120" s="73" t="s">
        <v>116</v>
      </c>
      <c r="C120" s="74"/>
      <c r="D120" s="75"/>
      <c r="E120" s="46">
        <v>3</v>
      </c>
      <c r="F120" s="47">
        <v>1</v>
      </c>
      <c r="G120" s="47">
        <v>4</v>
      </c>
      <c r="H120" s="47">
        <f t="shared" ref="H120" si="7">COUNTIF($G$98:$G$108,"="&amp;B120)</f>
        <v>0</v>
      </c>
      <c r="I120" s="47"/>
      <c r="J120" s="47"/>
      <c r="K120" s="79"/>
      <c r="L120" s="80"/>
      <c r="M120" s="81"/>
    </row>
    <row r="121" spans="1:13" s="2" customFormat="1" ht="12" x14ac:dyDescent="0.3">
      <c r="A121" s="45" t="s">
        <v>63</v>
      </c>
      <c r="B121" s="67"/>
      <c r="C121" s="68"/>
      <c r="D121" s="69"/>
      <c r="E121" s="46"/>
      <c r="F121" s="47"/>
      <c r="G121" s="47"/>
      <c r="H121" s="44"/>
      <c r="I121" s="47"/>
      <c r="J121" s="47"/>
      <c r="K121" s="79"/>
      <c r="L121" s="80"/>
      <c r="M121" s="81"/>
    </row>
    <row r="122" spans="1:13" s="2" customFormat="1" ht="12" x14ac:dyDescent="0.3">
      <c r="A122" s="45"/>
      <c r="B122" s="92" t="s">
        <v>88</v>
      </c>
      <c r="C122" s="93"/>
      <c r="D122" s="94"/>
      <c r="E122" s="46"/>
      <c r="F122" s="47"/>
      <c r="G122" s="47"/>
      <c r="H122" s="47">
        <f>COUNTIF(E98:F108,"=Run")</f>
        <v>0</v>
      </c>
      <c r="I122" s="47"/>
      <c r="J122" s="47"/>
      <c r="K122" s="79"/>
      <c r="L122" s="80"/>
      <c r="M122" s="81"/>
    </row>
    <row r="123" spans="1:13" s="2" customFormat="1" ht="12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3">
      <c r="A124" s="48" t="s">
        <v>64</v>
      </c>
    </row>
    <row r="125" spans="1:13" s="2" customFormat="1" ht="12" hidden="1" x14ac:dyDescent="0.3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3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3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3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3">
      <c r="A136" s="55"/>
      <c r="B136" s="82" t="s">
        <v>12</v>
      </c>
      <c r="C136" s="83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35">
      <c r="A137" s="55"/>
      <c r="B137" s="34" t="s">
        <v>54</v>
      </c>
      <c r="C137" s="44">
        <v>8</v>
      </c>
      <c r="D137" s="55"/>
      <c r="E137" s="34" t="s">
        <v>75</v>
      </c>
      <c r="F137" s="43" t="str">
        <f>B98</f>
        <v>J Hewlett</v>
      </c>
      <c r="G137" s="44">
        <v>18</v>
      </c>
      <c r="H137" s="34" t="s">
        <v>80</v>
      </c>
      <c r="I137" s="43" t="str">
        <f>B104</f>
        <v>S Minchinton</v>
      </c>
      <c r="J137" s="44">
        <v>63</v>
      </c>
    </row>
    <row r="138" spans="1:13" x14ac:dyDescent="0.35">
      <c r="A138" s="55"/>
      <c r="B138" s="34" t="s">
        <v>36</v>
      </c>
      <c r="C138" s="44">
        <v>2</v>
      </c>
      <c r="D138" s="55"/>
      <c r="E138" s="34" t="s">
        <v>76</v>
      </c>
      <c r="F138" s="43" t="str">
        <f>B100</f>
        <v>Q Khattak</v>
      </c>
      <c r="G138" s="44">
        <v>23</v>
      </c>
      <c r="H138" s="34" t="s">
        <v>81</v>
      </c>
      <c r="I138" s="43" t="str">
        <f>B102</f>
        <v>O May</v>
      </c>
      <c r="J138" s="44">
        <v>65</v>
      </c>
    </row>
    <row r="139" spans="1:13" x14ac:dyDescent="0.35">
      <c r="A139" s="55"/>
      <c r="B139" s="34" t="s">
        <v>71</v>
      </c>
      <c r="C139" s="44">
        <v>7</v>
      </c>
      <c r="D139" s="55"/>
      <c r="E139" s="34" t="s">
        <v>77</v>
      </c>
      <c r="F139" s="43" t="str">
        <f>B99</f>
        <v>R Quest</v>
      </c>
      <c r="G139" s="44">
        <v>23</v>
      </c>
      <c r="H139" s="34" t="s">
        <v>82</v>
      </c>
      <c r="I139" s="43" t="str">
        <f>B106</f>
        <v>A Shah</v>
      </c>
      <c r="J139" s="44">
        <v>67</v>
      </c>
    </row>
    <row r="140" spans="1:13" x14ac:dyDescent="0.35">
      <c r="A140" s="55"/>
      <c r="B140" s="34" t="s">
        <v>72</v>
      </c>
      <c r="C140" s="44">
        <v>2</v>
      </c>
      <c r="D140" s="55"/>
      <c r="E140" s="34" t="s">
        <v>78</v>
      </c>
      <c r="F140" s="46" t="str">
        <f>B101</f>
        <v>O Madhani</v>
      </c>
      <c r="G140" s="47">
        <v>43</v>
      </c>
      <c r="H140" s="34" t="s">
        <v>83</v>
      </c>
      <c r="I140" s="46" t="str">
        <f>B105</f>
        <v>J Peffers</v>
      </c>
      <c r="J140" s="47">
        <v>73</v>
      </c>
    </row>
    <row r="141" spans="1:13" x14ac:dyDescent="0.35">
      <c r="A141" s="55"/>
      <c r="B141" s="34" t="s">
        <v>73</v>
      </c>
      <c r="C141" s="47">
        <f>SUM(C137:C140)</f>
        <v>19</v>
      </c>
      <c r="D141" s="55"/>
      <c r="E141" s="34" t="s">
        <v>79</v>
      </c>
      <c r="F141" s="43" t="str">
        <f>B103</f>
        <v>T Metcalf</v>
      </c>
      <c r="G141" s="44">
        <v>54</v>
      </c>
      <c r="H141" s="34" t="s">
        <v>84</v>
      </c>
      <c r="I141" s="43"/>
      <c r="J141" s="44"/>
    </row>
  </sheetData>
  <mergeCells count="170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1:M121"/>
    <mergeCell ref="B136:C136"/>
    <mergeCell ref="B96:H96"/>
    <mergeCell ref="B40:K40"/>
    <mergeCell ref="H7:J7"/>
    <mergeCell ref="K7:M7"/>
    <mergeCell ref="K119:M119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2021-08-27T22:29:47Z</dcterms:modified>
</cp:coreProperties>
</file>