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137" i="1" l="1"/>
  <c r="I136" i="1"/>
  <c r="F140" i="1"/>
  <c r="F139" i="1"/>
  <c r="F138" i="1"/>
  <c r="F137" i="1"/>
  <c r="F136" i="1"/>
  <c r="E117" i="1"/>
  <c r="G105" i="1"/>
  <c r="G104" i="1"/>
  <c r="G101" i="1"/>
  <c r="G98" i="1"/>
  <c r="G97" i="1"/>
  <c r="G52" i="1"/>
  <c r="G51" i="1"/>
  <c r="G47" i="1"/>
  <c r="G46" i="1"/>
  <c r="G44" i="1"/>
  <c r="G43" i="1"/>
  <c r="G42" i="1"/>
  <c r="G48" i="1"/>
  <c r="C10" i="1"/>
  <c r="H108" i="1"/>
  <c r="C140" i="1"/>
  <c r="K9" i="1"/>
  <c r="H57" i="1"/>
  <c r="H58" i="1"/>
  <c r="H59" i="1"/>
  <c r="H60" i="1"/>
  <c r="H61" i="1"/>
  <c r="H62" i="1"/>
  <c r="H63" i="1"/>
  <c r="H64" i="1"/>
  <c r="H66" i="1"/>
  <c r="I9" i="1"/>
  <c r="H53" i="1"/>
  <c r="C91" i="1"/>
  <c r="H9" i="1"/>
  <c r="K64" i="1"/>
  <c r="K63" i="1"/>
  <c r="K95" i="1"/>
  <c r="K116" i="1"/>
  <c r="K117" i="1"/>
  <c r="H117" i="1"/>
  <c r="H116" i="1"/>
  <c r="B55" i="1"/>
  <c r="B40" i="1"/>
  <c r="B95" i="1"/>
  <c r="K7" i="1"/>
  <c r="B110" i="1"/>
  <c r="H121" i="1"/>
  <c r="H112" i="1"/>
  <c r="H113" i="1"/>
  <c r="H114" i="1"/>
  <c r="H115" i="1"/>
  <c r="L9" i="1"/>
  <c r="M9" i="1"/>
  <c r="I108" i="1"/>
  <c r="J108" i="1"/>
  <c r="H7" i="1"/>
  <c r="K115" i="1"/>
  <c r="K114" i="1"/>
  <c r="K113" i="1"/>
  <c r="K112" i="1"/>
  <c r="K108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<sst xmlns="http://schemas.openxmlformats.org/spreadsheetml/2006/main" count="261" uniqueCount="130">
  <si>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</si>
  <si>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</si>
  <si>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</si>
  <si>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</si>
  <si>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</si>
  <si>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</si>
  <si>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</si>
  <si>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</si>
  <si>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</si>
  <si>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</si>
  <si>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</si>
  <si>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</si>
  <si>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</si>
  <si>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</si>
  <si>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</si>
  <si>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</si>
  <si>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</si>
  <si>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</si>
  <si>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</si>
  <si>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</si>
  <si>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</si>
  <si>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</si>
  <si>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</si>
  <si>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</si>
  <si>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</si>
  <si>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</si>
  <si>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</si>
  <si>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</si>
  <si>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</si>
  <si>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</si>
  <si>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</si>
  <si>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</si>
  <si>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</si>
  <si>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</si>
  <si>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</si>
  <si>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</si>
  <si>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</si>
  <si>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</si>
  <si>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</si>
  <si>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</si>
  <si>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</si>
  <si>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</si>
  <si>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</si>
  <si>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</si>
  <si>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</si>
  <si>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</si>
  <si>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</si>
  <si>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</si>
  <si>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</si>
  <si>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</si>
  <si>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</si>
  <si>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</si>
  <si>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</si>
  <si>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</si>
  <si>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</si>
  <si>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</si>
  <si>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</si>
  <si>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</si>
  <si>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</si>
  <si>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</si>
  <si>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</si>
  <si>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</si>
  <si>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</si>
  <si>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</si>
  <si>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</si>
  <si>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</si>
  <si>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</si>
  <si>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</si>
  <si>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</si>
  <si>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</si>
  <si>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</si>
  <si>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</si>
  <si>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</si>
  <si>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</si>
  <si>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</si>
  <si>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</si>
  <si>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</si>
  <si>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</si>
  <si>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</si>
  <si>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</si>
  <si>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</si>
  <si>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</si>
  <si>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</si>
  <si>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</si>
  <si>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</si>
  <si>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</si>
  <si>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</si>
  <si>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</si>
  <si>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</si>
  <si>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T Saunders</t>
  </si>
  <si>
    <t>1st Innings</t>
  </si>
  <si>
    <t>2nd Innings</t>
  </si>
  <si>
    <t>Economy</t>
  </si>
  <si>
    <t>LBW</t>
  </si>
  <si>
    <t>H Wickham</t>
  </si>
  <si>
    <t>Run</t>
  </si>
  <si>
    <t>Hendricks XI 2019</t>
  </si>
  <si>
    <t>O Mahdani</t>
  </si>
  <si>
    <t>Q Khattak</t>
  </si>
  <si>
    <t>H Hole</t>
  </si>
  <si>
    <t>J Peffers</t>
  </si>
  <si>
    <t>R Patel</t>
  </si>
  <si>
    <t>8th</t>
  </si>
  <si>
    <t>Retired</t>
  </si>
  <si>
    <t>J Gilbert</t>
  </si>
  <si>
    <t>T Metcalf</t>
  </si>
  <si>
    <t>A Crawford</t>
  </si>
  <si>
    <t>10th</t>
  </si>
  <si>
    <t>All Stars CC</t>
  </si>
  <si>
    <t>Belair Park</t>
  </si>
  <si>
    <t>Mutual Agreement</t>
  </si>
  <si>
    <t>Patton</t>
  </si>
  <si>
    <t>Davey</t>
  </si>
  <si>
    <t>Hawker</t>
  </si>
  <si>
    <t>Vanderpant</t>
  </si>
  <si>
    <t>Hamilton-Jones</t>
  </si>
  <si>
    <t>McGonigle</t>
  </si>
  <si>
    <t>Earl</t>
  </si>
  <si>
    <t>Hewlett</t>
  </si>
  <si>
    <t>Abdul</t>
  </si>
  <si>
    <t>Desai</t>
  </si>
  <si>
    <t>Davey2</t>
  </si>
  <si>
    <t>J Franks</t>
  </si>
  <si>
    <t>Caught Hole</t>
  </si>
  <si>
    <t>Out (Metcalf / Saunders)</t>
  </si>
  <si>
    <t>Caught Gilbert</t>
  </si>
  <si>
    <t>Out (Hewlett / Patton)</t>
  </si>
  <si>
    <t>Out (Hawker)</t>
  </si>
  <si>
    <t>Caught Patton</t>
  </si>
  <si>
    <t>Hendrick's XI won by 3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</si>
</sst>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11232"/>
        <c:axId val="181712768"/>
      </c:lineChart>
      <c:catAx>
        <c:axId val="181711232"/>
        <c:scaling>
          <c:orientation val="minMax"/>
        </c:scaling>
        <c:delete val="0"/>
        <c:axPos val="b"/>
        <c:majorTickMark val="in"/>
        <c:minorTickMark val="none"/>
        <c:tickLblPos val="none"/>
        <c:crossAx val="181712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171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71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34176"/>
        <c:axId val="181635712"/>
      </c:lineChart>
      <c:catAx>
        <c:axId val="181634176"/>
        <c:scaling>
          <c:orientation val="minMax"/>
        </c:scaling>
        <c:delete val="0"/>
        <c:axPos val="b"/>
        <c:majorTickMark val="in"/>
        <c:minorTickMark val="none"/>
        <c:tickLblPos val="none"/>
        <c:crossAx val="1816357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16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63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topLeftCell="A7" workbookViewId="0">
      <selection activeCell="H5" sqref="H5:M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8" t="s">
        <v>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2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2">
      <c r="A4" s="92">
        <v>4</v>
      </c>
      <c r="B4" s="93"/>
      <c r="C4" s="93"/>
      <c r="D4" s="93"/>
      <c r="E4" s="93"/>
      <c r="F4" s="94"/>
      <c r="H4" s="95" t="s">
        <v>129</v>
      </c>
      <c r="I4" s="96"/>
      <c r="J4" s="96"/>
      <c r="K4" s="96"/>
      <c r="L4" s="96"/>
      <c r="M4" s="97"/>
    </row>
    <row r="5" spans="1:13" s="2" customFormat="1" ht="12" x14ac:dyDescent="0.2">
      <c r="A5" s="107" t="s">
        <v>70</v>
      </c>
      <c r="B5" s="108"/>
      <c r="C5" s="109" t="s">
        <v>2</v>
      </c>
      <c r="D5" s="109"/>
      <c r="E5" s="108" t="s">
        <v>108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2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2.75" x14ac:dyDescent="0.2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All Stars CC</v>
      </c>
      <c r="I7" s="168"/>
      <c r="J7" s="169"/>
      <c r="K7" s="167" t="str">
        <f>B95</f>
        <v>Hendricks XI</v>
      </c>
      <c r="L7" s="168"/>
      <c r="M7" s="169"/>
    </row>
    <row r="8" spans="1:13" s="2" customFormat="1" ht="12" x14ac:dyDescent="0.2">
      <c r="A8" s="98">
        <v>43677</v>
      </c>
      <c r="B8" s="99"/>
      <c r="C8" s="100">
        <v>0.75</v>
      </c>
      <c r="D8" s="101"/>
      <c r="E8" s="102" t="s">
        <v>109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4" t="s">
        <v>7</v>
      </c>
      <c r="B9" s="105"/>
      <c r="C9" s="105" t="s">
        <v>8</v>
      </c>
      <c r="D9" s="105"/>
      <c r="E9" s="105" t="s">
        <v>69</v>
      </c>
      <c r="F9" s="106"/>
      <c r="H9" s="9">
        <f>H53+C91</f>
        <v>100</v>
      </c>
      <c r="I9" s="44">
        <f>SUM(H57:H64)+H66</f>
        <v>9</v>
      </c>
      <c r="J9" s="8">
        <f>SUM(E57:E66)</f>
        <v>20</v>
      </c>
      <c r="K9" s="9">
        <f>H108+C140</f>
        <v>104</v>
      </c>
      <c r="L9" s="44">
        <f>SUM(H112:H121)</f>
        <v>7</v>
      </c>
      <c r="M9" s="8">
        <f>SUM(E112:E121)</f>
        <v>19.5</v>
      </c>
    </row>
    <row r="10" spans="1:13" s="2" customFormat="1" ht="12" x14ac:dyDescent="0.2">
      <c r="A10" s="119" t="s">
        <v>110</v>
      </c>
      <c r="B10" s="120"/>
      <c r="C10" s="121" t="str">
        <f>E5</f>
        <v>All Stars CC</v>
      </c>
      <c r="D10" s="122"/>
      <c r="E10" s="102">
        <v>20</v>
      </c>
      <c r="F10" s="103"/>
    </row>
    <row r="11" spans="1:13" s="2" customFormat="1" ht="12" hidden="1" x14ac:dyDescent="0.2"/>
    <row r="12" spans="1:13" s="2" customFormat="1" ht="12" hidden="1" customHeight="1" x14ac:dyDescent="0.2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2"/>
    <row r="14" spans="1:13" s="2" customFormat="1" ht="12" hidden="1" x14ac:dyDescent="0.2">
      <c r="A14" s="112" t="str">
        <f>IF(A2=1, A5,E5)</f>
        <v>All Stars 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2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2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2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2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2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2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2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2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2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2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2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2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2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2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2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2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2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2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2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9" t="s">
        <v>90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2"/>
    <row r="40" spans="1:13" s="2" customFormat="1" ht="12" x14ac:dyDescent="0.2">
      <c r="A40" s="31" t="s">
        <v>39</v>
      </c>
      <c r="B40" s="149" t="str">
        <f>C10</f>
        <v>All Stars CC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2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137" t="s">
        <v>111</v>
      </c>
      <c r="C42" s="137"/>
      <c r="D42" s="137"/>
      <c r="E42" s="118" t="s">
        <v>48</v>
      </c>
      <c r="F42" s="118"/>
      <c r="G42" s="17" t="str">
        <f>B57</f>
        <v>J Gilbert</v>
      </c>
      <c r="H42" s="35">
        <v>5</v>
      </c>
      <c r="I42" s="35"/>
      <c r="J42" s="35"/>
      <c r="K42" s="35"/>
    </row>
    <row r="43" spans="1:13" s="2" customFormat="1" ht="12" x14ac:dyDescent="0.2">
      <c r="A43" s="34">
        <v>2</v>
      </c>
      <c r="B43" s="137" t="s">
        <v>112</v>
      </c>
      <c r="C43" s="137"/>
      <c r="D43" s="137"/>
      <c r="E43" s="118" t="s">
        <v>123</v>
      </c>
      <c r="F43" s="118"/>
      <c r="G43" s="17" t="str">
        <f>B58</f>
        <v>J Peffers</v>
      </c>
      <c r="H43" s="35">
        <v>1</v>
      </c>
      <c r="I43" s="35"/>
      <c r="J43" s="35"/>
      <c r="K43" s="35"/>
    </row>
    <row r="44" spans="1:13" s="2" customFormat="1" ht="12" x14ac:dyDescent="0.2">
      <c r="A44" s="34">
        <v>3</v>
      </c>
      <c r="B44" s="137" t="s">
        <v>113</v>
      </c>
      <c r="C44" s="137"/>
      <c r="D44" s="137"/>
      <c r="E44" s="118" t="s">
        <v>123</v>
      </c>
      <c r="F44" s="118"/>
      <c r="G44" s="17" t="str">
        <f>B59</f>
        <v>R Patel</v>
      </c>
      <c r="H44" s="35">
        <v>7</v>
      </c>
      <c r="I44" s="35"/>
      <c r="J44" s="35"/>
      <c r="K44" s="35"/>
    </row>
    <row r="45" spans="1:13" s="2" customFormat="1" ht="12" x14ac:dyDescent="0.2">
      <c r="A45" s="34">
        <v>4</v>
      </c>
      <c r="B45" s="137" t="s">
        <v>114</v>
      </c>
      <c r="C45" s="137"/>
      <c r="D45" s="137"/>
      <c r="E45" s="118" t="s">
        <v>87</v>
      </c>
      <c r="F45" s="118"/>
      <c r="G45" s="17" t="s">
        <v>86</v>
      </c>
      <c r="H45" s="35">
        <v>41</v>
      </c>
      <c r="I45" s="35"/>
      <c r="J45" s="35"/>
      <c r="K45" s="35"/>
    </row>
    <row r="46" spans="1:13" s="2" customFormat="1" ht="12" x14ac:dyDescent="0.2">
      <c r="A46" s="34">
        <v>5</v>
      </c>
      <c r="B46" s="137" t="s">
        <v>115</v>
      </c>
      <c r="C46" s="137"/>
      <c r="D46" s="137"/>
      <c r="E46" s="118" t="s">
        <v>48</v>
      </c>
      <c r="F46" s="118"/>
      <c r="G46" s="17" t="str">
        <f>B61</f>
        <v>Q Khattak</v>
      </c>
      <c r="H46" s="35">
        <v>4</v>
      </c>
      <c r="I46" s="35"/>
      <c r="J46" s="35"/>
      <c r="K46" s="35"/>
    </row>
    <row r="47" spans="1:13" s="2" customFormat="1" ht="12" x14ac:dyDescent="0.2">
      <c r="A47" s="34">
        <v>6</v>
      </c>
      <c r="B47" s="137" t="s">
        <v>116</v>
      </c>
      <c r="C47" s="137"/>
      <c r="D47" s="137"/>
      <c r="E47" s="118" t="s">
        <v>93</v>
      </c>
      <c r="F47" s="118"/>
      <c r="G47" s="17" t="str">
        <f>B61</f>
        <v>Q Khattak</v>
      </c>
      <c r="H47" s="35">
        <v>0</v>
      </c>
      <c r="I47" s="35"/>
      <c r="J47" s="35"/>
      <c r="K47" s="35"/>
    </row>
    <row r="48" spans="1:13" s="2" customFormat="1" ht="12" x14ac:dyDescent="0.2">
      <c r="A48" s="34">
        <v>7</v>
      </c>
      <c r="B48" s="137" t="s">
        <v>117</v>
      </c>
      <c r="C48" s="137"/>
      <c r="D48" s="137"/>
      <c r="E48" s="118" t="s">
        <v>48</v>
      </c>
      <c r="F48" s="118"/>
      <c r="G48" s="17" t="str">
        <f>B62</f>
        <v>T Metcalf</v>
      </c>
      <c r="H48" s="35">
        <v>6</v>
      </c>
      <c r="I48" s="35"/>
      <c r="J48" s="35"/>
      <c r="K48" s="35"/>
    </row>
    <row r="49" spans="1:13" s="2" customFormat="1" ht="12" x14ac:dyDescent="0.2">
      <c r="A49" s="34">
        <v>8</v>
      </c>
      <c r="B49" s="137" t="s">
        <v>118</v>
      </c>
      <c r="C49" s="137"/>
      <c r="D49" s="137"/>
      <c r="E49" s="118" t="s">
        <v>87</v>
      </c>
      <c r="F49" s="118"/>
      <c r="G49" s="17" t="s">
        <v>86</v>
      </c>
      <c r="H49" s="35">
        <v>11</v>
      </c>
      <c r="I49" s="35"/>
      <c r="J49" s="35"/>
      <c r="K49" s="35"/>
    </row>
    <row r="50" spans="1:13" s="2" customFormat="1" ht="12" x14ac:dyDescent="0.2">
      <c r="A50" s="34">
        <v>9</v>
      </c>
      <c r="B50" s="137" t="s">
        <v>119</v>
      </c>
      <c r="C50" s="137"/>
      <c r="D50" s="137"/>
      <c r="E50" s="118" t="s">
        <v>95</v>
      </c>
      <c r="F50" s="118"/>
      <c r="G50" s="17" t="s">
        <v>124</v>
      </c>
      <c r="H50" s="35">
        <v>1</v>
      </c>
      <c r="I50" s="35"/>
      <c r="J50" s="35"/>
      <c r="K50" s="35"/>
    </row>
    <row r="51" spans="1:13" s="2" customFormat="1" ht="12" x14ac:dyDescent="0.2">
      <c r="A51" s="34">
        <v>10</v>
      </c>
      <c r="B51" s="137" t="s">
        <v>120</v>
      </c>
      <c r="C51" s="137"/>
      <c r="D51" s="137"/>
      <c r="E51" s="118" t="s">
        <v>125</v>
      </c>
      <c r="F51" s="118"/>
      <c r="G51" s="17" t="str">
        <f>B61</f>
        <v>Q Khattak</v>
      </c>
      <c r="H51" s="35">
        <v>0</v>
      </c>
      <c r="I51" s="35"/>
      <c r="J51" s="35"/>
      <c r="K51" s="35"/>
    </row>
    <row r="52" spans="1:13" s="2" customFormat="1" ht="12" x14ac:dyDescent="0.2">
      <c r="A52" s="34">
        <v>11</v>
      </c>
      <c r="B52" s="137" t="s">
        <v>121</v>
      </c>
      <c r="C52" s="137"/>
      <c r="D52" s="137"/>
      <c r="E52" s="118" t="s">
        <v>48</v>
      </c>
      <c r="F52" s="118"/>
      <c r="G52" s="17" t="str">
        <f>B62</f>
        <v>T Metcalf</v>
      </c>
      <c r="H52" s="35">
        <v>3</v>
      </c>
      <c r="I52" s="35"/>
      <c r="J52" s="35"/>
      <c r="K52" s="35"/>
    </row>
    <row r="53" spans="1:13" s="2" customFormat="1" ht="12" x14ac:dyDescent="0.2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79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149" t="str">
        <f>IF(C10=A5,E5,A5)</f>
        <v>Hendricks XI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2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92</v>
      </c>
      <c r="L56" s="153"/>
      <c r="M56" s="154"/>
    </row>
    <row r="57" spans="1:13" s="2" customFormat="1" ht="12" x14ac:dyDescent="0.2">
      <c r="A57" s="34" t="s">
        <v>56</v>
      </c>
      <c r="B57" s="141" t="s">
        <v>104</v>
      </c>
      <c r="C57" s="142"/>
      <c r="D57" s="143"/>
      <c r="E57" s="43">
        <v>4</v>
      </c>
      <c r="F57" s="44">
        <v>0</v>
      </c>
      <c r="G57" s="44">
        <v>20</v>
      </c>
      <c r="H57" s="44">
        <f t="shared" ref="H57:H65" si="0">COUNTIF($G$42:$G$52,"="&amp;B57)</f>
        <v>1</v>
      </c>
      <c r="I57" s="44">
        <v>0</v>
      </c>
      <c r="J57" s="44">
        <v>0</v>
      </c>
      <c r="K57" s="144">
        <f t="shared" ref="K57:K62" si="1">G57/E57</f>
        <v>5</v>
      </c>
      <c r="L57" s="145"/>
      <c r="M57" s="146"/>
    </row>
    <row r="58" spans="1:13" s="2" customFormat="1" ht="12" x14ac:dyDescent="0.2">
      <c r="A58" s="34" t="s">
        <v>57</v>
      </c>
      <c r="B58" s="141" t="s">
        <v>100</v>
      </c>
      <c r="C58" s="142"/>
      <c r="D58" s="143"/>
      <c r="E58" s="43">
        <v>2</v>
      </c>
      <c r="F58" s="44">
        <v>0</v>
      </c>
      <c r="G58" s="44">
        <v>28</v>
      </c>
      <c r="H58" s="44">
        <f t="shared" si="0"/>
        <v>1</v>
      </c>
      <c r="I58" s="44">
        <v>4</v>
      </c>
      <c r="J58" s="44">
        <v>0</v>
      </c>
      <c r="K58" s="144">
        <f t="shared" si="1"/>
        <v>14</v>
      </c>
      <c r="L58" s="145"/>
      <c r="M58" s="146"/>
    </row>
    <row r="59" spans="1:13" s="2" customFormat="1" ht="12" x14ac:dyDescent="0.2">
      <c r="A59" s="34" t="s">
        <v>58</v>
      </c>
      <c r="B59" s="141" t="s">
        <v>101</v>
      </c>
      <c r="C59" s="142"/>
      <c r="D59" s="143"/>
      <c r="E59" s="43">
        <v>3</v>
      </c>
      <c r="F59" s="44">
        <v>0</v>
      </c>
      <c r="G59" s="44">
        <v>10</v>
      </c>
      <c r="H59" s="44">
        <f t="shared" si="0"/>
        <v>1</v>
      </c>
      <c r="I59" s="44">
        <v>6</v>
      </c>
      <c r="J59" s="44">
        <v>0</v>
      </c>
      <c r="K59" s="144">
        <f t="shared" si="1"/>
        <v>3.3333333333333335</v>
      </c>
      <c r="L59" s="145"/>
      <c r="M59" s="146"/>
    </row>
    <row r="60" spans="1:13" s="2" customFormat="1" ht="12" x14ac:dyDescent="0.2">
      <c r="A60" s="45" t="s">
        <v>59</v>
      </c>
      <c r="B60" s="141" t="s">
        <v>122</v>
      </c>
      <c r="C60" s="142"/>
      <c r="D60" s="143"/>
      <c r="E60" s="43">
        <v>3</v>
      </c>
      <c r="F60" s="44">
        <v>0</v>
      </c>
      <c r="G60" s="44">
        <v>8</v>
      </c>
      <c r="H60" s="44">
        <f t="shared" si="0"/>
        <v>0</v>
      </c>
      <c r="I60" s="44">
        <v>2</v>
      </c>
      <c r="J60" s="44">
        <v>0</v>
      </c>
      <c r="K60" s="144">
        <f t="shared" si="1"/>
        <v>2.6666666666666665</v>
      </c>
      <c r="L60" s="145"/>
      <c r="M60" s="146"/>
    </row>
    <row r="61" spans="1:13" s="2" customFormat="1" ht="12" x14ac:dyDescent="0.2">
      <c r="A61" s="45" t="s">
        <v>60</v>
      </c>
      <c r="B61" s="155" t="s">
        <v>98</v>
      </c>
      <c r="C61" s="156"/>
      <c r="D61" s="157"/>
      <c r="E61" s="46">
        <v>3</v>
      </c>
      <c r="F61" s="47">
        <v>0</v>
      </c>
      <c r="G61" s="47">
        <v>14</v>
      </c>
      <c r="H61" s="44">
        <f t="shared" si="0"/>
        <v>3</v>
      </c>
      <c r="I61" s="47">
        <v>0</v>
      </c>
      <c r="J61" s="47">
        <v>4</v>
      </c>
      <c r="K61" s="144">
        <f t="shared" si="1"/>
        <v>4.666666666666667</v>
      </c>
      <c r="L61" s="145"/>
      <c r="M61" s="146"/>
    </row>
    <row r="62" spans="1:13" s="2" customFormat="1" ht="12" x14ac:dyDescent="0.2">
      <c r="A62" s="45" t="s">
        <v>61</v>
      </c>
      <c r="B62" s="155" t="s">
        <v>105</v>
      </c>
      <c r="C62" s="156"/>
      <c r="D62" s="157"/>
      <c r="E62" s="46">
        <v>3</v>
      </c>
      <c r="F62" s="47">
        <v>0</v>
      </c>
      <c r="G62" s="47">
        <v>3</v>
      </c>
      <c r="H62" s="44">
        <f t="shared" si="0"/>
        <v>2</v>
      </c>
      <c r="I62" s="47">
        <v>0</v>
      </c>
      <c r="J62" s="47">
        <v>0</v>
      </c>
      <c r="K62" s="144">
        <f t="shared" si="1"/>
        <v>1</v>
      </c>
      <c r="L62" s="145"/>
      <c r="M62" s="146"/>
    </row>
    <row r="63" spans="1:13" s="2" customFormat="1" ht="12" x14ac:dyDescent="0.2">
      <c r="A63" s="45" t="s">
        <v>62</v>
      </c>
      <c r="B63" s="155" t="s">
        <v>106</v>
      </c>
      <c r="C63" s="156"/>
      <c r="D63" s="157"/>
      <c r="E63" s="46">
        <v>1</v>
      </c>
      <c r="F63" s="47">
        <v>0</v>
      </c>
      <c r="G63" s="47">
        <v>11</v>
      </c>
      <c r="H63" s="44">
        <f t="shared" si="0"/>
        <v>0</v>
      </c>
      <c r="I63" s="47">
        <v>2</v>
      </c>
      <c r="J63" s="47">
        <v>0</v>
      </c>
      <c r="K63" s="144">
        <f t="shared" ref="K63" si="2">G63/E63</f>
        <v>11</v>
      </c>
      <c r="L63" s="145"/>
      <c r="M63" s="146"/>
    </row>
    <row r="64" spans="1:13" s="2" customFormat="1" ht="12" x14ac:dyDescent="0.2">
      <c r="A64" s="45" t="s">
        <v>102</v>
      </c>
      <c r="B64" s="155" t="s">
        <v>94</v>
      </c>
      <c r="C64" s="156"/>
      <c r="D64" s="157"/>
      <c r="E64" s="46">
        <v>1</v>
      </c>
      <c r="F64" s="47">
        <v>0</v>
      </c>
      <c r="G64" s="47">
        <v>3</v>
      </c>
      <c r="H64" s="47">
        <f t="shared" si="0"/>
        <v>0</v>
      </c>
      <c r="I64" s="47">
        <v>0</v>
      </c>
      <c r="J64" s="47">
        <v>0</v>
      </c>
      <c r="K64" s="144">
        <f t="shared" ref="K64" si="3">G64/E64</f>
        <v>3</v>
      </c>
      <c r="L64" s="145"/>
      <c r="M64" s="146"/>
    </row>
    <row r="65" spans="1:13" s="2" customFormat="1" ht="12" x14ac:dyDescent="0.2">
      <c r="A65" s="45" t="s">
        <v>63</v>
      </c>
      <c r="B65" s="73"/>
      <c r="C65" s="74"/>
      <c r="D65" s="75"/>
      <c r="E65" s="46"/>
      <c r="F65" s="47"/>
      <c r="G65" s="47"/>
      <c r="H65" s="47"/>
      <c r="I65" s="47"/>
      <c r="J65" s="47"/>
      <c r="K65" s="76"/>
      <c r="L65" s="77"/>
      <c r="M65" s="78"/>
    </row>
    <row r="66" spans="1:13" s="2" customFormat="1" ht="12" x14ac:dyDescent="0.2">
      <c r="A66" s="45" t="s">
        <v>107</v>
      </c>
      <c r="B66" s="155" t="s">
        <v>88</v>
      </c>
      <c r="C66" s="156"/>
      <c r="D66" s="157"/>
      <c r="E66" s="46"/>
      <c r="F66" s="47"/>
      <c r="G66" s="47"/>
      <c r="H66" s="47">
        <f>COUNTIF(E42:F52,"=Run")</f>
        <v>1</v>
      </c>
      <c r="I66" s="47"/>
      <c r="J66" s="47"/>
      <c r="K66" s="144"/>
      <c r="L66" s="145"/>
      <c r="M66" s="146"/>
    </row>
    <row r="67" spans="1:13" s="2" customFormat="1" ht="12" hidden="1" x14ac:dyDescent="0.2"/>
    <row r="68" spans="1:13" s="2" customFormat="1" ht="12" hidden="1" x14ac:dyDescent="0.2">
      <c r="A68" s="48" t="s">
        <v>64</v>
      </c>
    </row>
    <row r="69" spans="1:13" s="2" customFormat="1" ht="12" hidden="1" x14ac:dyDescent="0.2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2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158" t="s">
        <v>12</v>
      </c>
      <c r="C86" s="159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2">
      <c r="A87" s="55"/>
      <c r="B87" s="34" t="s">
        <v>54</v>
      </c>
      <c r="C87" s="44">
        <v>14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2">
      <c r="A88" s="55"/>
      <c r="B88" s="34" t="s">
        <v>36</v>
      </c>
      <c r="C88" s="44">
        <v>4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71</v>
      </c>
      <c r="C89" s="44">
        <v>0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2">
      <c r="A90" s="55"/>
      <c r="B90" s="34" t="s">
        <v>72</v>
      </c>
      <c r="C90" s="44">
        <v>3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2">
      <c r="A91" s="55"/>
      <c r="B91" s="34" t="s">
        <v>73</v>
      </c>
      <c r="C91" s="47">
        <f>SUM(C87:C90)</f>
        <v>21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2">
      <c r="A93" s="139" t="s">
        <v>91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3" s="2" customFormat="1" ht="12" x14ac:dyDescent="0.2"/>
    <row r="95" spans="1:13" s="2" customFormat="1" ht="12" x14ac:dyDescent="0.2">
      <c r="A95" s="56" t="s">
        <v>39</v>
      </c>
      <c r="B95" s="164" t="str">
        <f>B55</f>
        <v>Hendricks XI</v>
      </c>
      <c r="C95" s="165"/>
      <c r="D95" s="165"/>
      <c r="E95" s="165"/>
      <c r="F95" s="165"/>
      <c r="G95" s="165"/>
      <c r="H95" s="165"/>
      <c r="I95" s="66" t="s">
        <v>66</v>
      </c>
      <c r="J95" s="65"/>
      <c r="K95" s="57">
        <f>(1+H9)/E10</f>
        <v>5.05</v>
      </c>
    </row>
    <row r="96" spans="1:13" s="2" customFormat="1" ht="12" x14ac:dyDescent="0.2">
      <c r="A96" s="58" t="s">
        <v>40</v>
      </c>
      <c r="B96" s="153" t="s">
        <v>41</v>
      </c>
      <c r="C96" s="153"/>
      <c r="D96" s="153"/>
      <c r="E96" s="153" t="s">
        <v>42</v>
      </c>
      <c r="F96" s="153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2">
      <c r="A97" s="34">
        <v>1</v>
      </c>
      <c r="B97" s="137" t="s">
        <v>97</v>
      </c>
      <c r="C97" s="137"/>
      <c r="D97" s="137"/>
      <c r="E97" s="118" t="s">
        <v>48</v>
      </c>
      <c r="F97" s="118"/>
      <c r="G97" s="17" t="str">
        <f>B114</f>
        <v>Vanderpant</v>
      </c>
      <c r="H97" s="35">
        <v>15</v>
      </c>
      <c r="I97" s="35">
        <v>27</v>
      </c>
      <c r="J97" s="35">
        <v>1</v>
      </c>
      <c r="K97" s="35">
        <v>0</v>
      </c>
    </row>
    <row r="98" spans="1:13" s="2" customFormat="1" ht="12" x14ac:dyDescent="0.2">
      <c r="A98" s="34">
        <v>2</v>
      </c>
      <c r="B98" s="137" t="s">
        <v>98</v>
      </c>
      <c r="C98" s="137"/>
      <c r="D98" s="137"/>
      <c r="E98" s="118" t="s">
        <v>48</v>
      </c>
      <c r="F98" s="118"/>
      <c r="G98" s="17" t="str">
        <f>B113</f>
        <v>Abdul</v>
      </c>
      <c r="H98" s="35">
        <v>19</v>
      </c>
      <c r="I98" s="35">
        <v>10</v>
      </c>
      <c r="J98" s="35">
        <v>1</v>
      </c>
      <c r="K98" s="35">
        <v>2</v>
      </c>
    </row>
    <row r="99" spans="1:13" s="2" customFormat="1" ht="12" x14ac:dyDescent="0.2">
      <c r="A99" s="34">
        <v>3</v>
      </c>
      <c r="B99" s="137" t="s">
        <v>99</v>
      </c>
      <c r="C99" s="137"/>
      <c r="D99" s="137"/>
      <c r="E99" s="118" t="s">
        <v>95</v>
      </c>
      <c r="F99" s="118"/>
      <c r="G99" s="17" t="s">
        <v>126</v>
      </c>
      <c r="H99" s="35">
        <v>1</v>
      </c>
      <c r="I99" s="35">
        <v>9</v>
      </c>
      <c r="J99" s="35">
        <v>0</v>
      </c>
      <c r="K99" s="35">
        <v>0</v>
      </c>
    </row>
    <row r="100" spans="1:13" s="2" customFormat="1" ht="12" x14ac:dyDescent="0.2">
      <c r="A100" s="34">
        <v>4</v>
      </c>
      <c r="B100" s="137" t="s">
        <v>122</v>
      </c>
      <c r="C100" s="137"/>
      <c r="D100" s="137"/>
      <c r="E100" s="118" t="s">
        <v>87</v>
      </c>
      <c r="F100" s="118"/>
      <c r="G100" s="17" t="s">
        <v>86</v>
      </c>
      <c r="H100" s="35">
        <v>16</v>
      </c>
      <c r="I100" s="35">
        <v>25</v>
      </c>
      <c r="J100" s="35">
        <v>1</v>
      </c>
      <c r="K100" s="35">
        <v>0</v>
      </c>
    </row>
    <row r="101" spans="1:13" s="2" customFormat="1" ht="12" x14ac:dyDescent="0.2">
      <c r="A101" s="34">
        <v>5</v>
      </c>
      <c r="B101" s="137" t="s">
        <v>94</v>
      </c>
      <c r="C101" s="137"/>
      <c r="D101" s="137"/>
      <c r="E101" s="118" t="s">
        <v>48</v>
      </c>
      <c r="F101" s="118"/>
      <c r="G101" s="17" t="str">
        <f>B113</f>
        <v>Abdul</v>
      </c>
      <c r="H101" s="35">
        <v>0</v>
      </c>
      <c r="I101" s="35">
        <v>3</v>
      </c>
      <c r="J101" s="35">
        <v>0</v>
      </c>
      <c r="K101" s="35">
        <v>0</v>
      </c>
    </row>
    <row r="102" spans="1:13" s="2" customFormat="1" ht="12" x14ac:dyDescent="0.2">
      <c r="A102" s="34">
        <v>6</v>
      </c>
      <c r="B102" s="137" t="s">
        <v>106</v>
      </c>
      <c r="C102" s="137"/>
      <c r="D102" s="137"/>
      <c r="E102" s="118" t="s">
        <v>103</v>
      </c>
      <c r="F102" s="118"/>
      <c r="G102" s="17" t="s">
        <v>86</v>
      </c>
      <c r="H102" s="35">
        <v>24</v>
      </c>
      <c r="I102" s="35">
        <v>16</v>
      </c>
      <c r="J102" s="35">
        <v>3</v>
      </c>
      <c r="K102" s="35">
        <v>1</v>
      </c>
    </row>
    <row r="103" spans="1:13" s="2" customFormat="1" ht="12" x14ac:dyDescent="0.2">
      <c r="A103" s="34">
        <v>7</v>
      </c>
      <c r="B103" s="137" t="s">
        <v>89</v>
      </c>
      <c r="C103" s="137"/>
      <c r="D103" s="137"/>
      <c r="E103" s="118" t="s">
        <v>95</v>
      </c>
      <c r="F103" s="118"/>
      <c r="G103" s="17" t="s">
        <v>127</v>
      </c>
      <c r="H103" s="35">
        <v>15</v>
      </c>
      <c r="I103" s="35">
        <v>13</v>
      </c>
      <c r="J103" s="35">
        <v>1</v>
      </c>
      <c r="K103" s="35">
        <v>1</v>
      </c>
    </row>
    <row r="104" spans="1:13" s="2" customFormat="1" ht="12" x14ac:dyDescent="0.2">
      <c r="A104" s="34">
        <v>8</v>
      </c>
      <c r="B104" s="137" t="s">
        <v>100</v>
      </c>
      <c r="C104" s="137"/>
      <c r="D104" s="137"/>
      <c r="E104" s="118" t="s">
        <v>48</v>
      </c>
      <c r="F104" s="118"/>
      <c r="G104" s="17" t="str">
        <f>B117</f>
        <v>Hawker</v>
      </c>
      <c r="H104" s="35">
        <v>1</v>
      </c>
      <c r="I104" s="35">
        <v>2</v>
      </c>
      <c r="J104" s="35">
        <v>0</v>
      </c>
      <c r="K104" s="35">
        <v>0</v>
      </c>
      <c r="L104" s="3"/>
    </row>
    <row r="105" spans="1:13" s="2" customFormat="1" ht="12" x14ac:dyDescent="0.2">
      <c r="A105" s="34">
        <v>9</v>
      </c>
      <c r="B105" s="137" t="s">
        <v>104</v>
      </c>
      <c r="C105" s="137"/>
      <c r="D105" s="137"/>
      <c r="E105" s="118" t="s">
        <v>128</v>
      </c>
      <c r="F105" s="118"/>
      <c r="G105" s="17" t="str">
        <f>B117</f>
        <v>Hawker</v>
      </c>
      <c r="H105" s="35">
        <v>0</v>
      </c>
      <c r="I105" s="35">
        <v>2</v>
      </c>
      <c r="J105" s="35">
        <v>0</v>
      </c>
      <c r="K105" s="35">
        <v>0</v>
      </c>
    </row>
    <row r="106" spans="1:13" s="2" customFormat="1" ht="12" x14ac:dyDescent="0.2">
      <c r="A106" s="34">
        <v>10</v>
      </c>
      <c r="B106" s="137" t="s">
        <v>101</v>
      </c>
      <c r="C106" s="137"/>
      <c r="D106" s="137"/>
      <c r="E106" s="118" t="s">
        <v>87</v>
      </c>
      <c r="F106" s="118"/>
      <c r="G106" s="17" t="s">
        <v>86</v>
      </c>
      <c r="H106" s="35">
        <v>4</v>
      </c>
      <c r="I106" s="35">
        <v>8</v>
      </c>
      <c r="J106" s="35">
        <v>1</v>
      </c>
      <c r="K106" s="35">
        <v>0</v>
      </c>
    </row>
    <row r="107" spans="1:13" s="2" customFormat="1" ht="12" x14ac:dyDescent="0.2">
      <c r="A107" s="34">
        <v>11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2">
      <c r="A108" s="36" t="s">
        <v>49</v>
      </c>
      <c r="B108" s="160"/>
      <c r="C108" s="160"/>
      <c r="D108" s="160"/>
      <c r="E108" s="160"/>
      <c r="F108" s="160"/>
      <c r="G108" s="60"/>
      <c r="H108" s="61">
        <f>SUM(H97:H107)</f>
        <v>95</v>
      </c>
      <c r="I108" s="62">
        <f>SUM(I97:I107)</f>
        <v>115</v>
      </c>
      <c r="J108" s="62">
        <f>SUM(J97:J107)</f>
        <v>8</v>
      </c>
      <c r="K108" s="62">
        <f>SUM(K97:K107)</f>
        <v>4</v>
      </c>
    </row>
    <row r="109" spans="1:13" s="2" customFormat="1" ht="12" x14ac:dyDescent="0.2"/>
    <row r="110" spans="1:13" s="2" customFormat="1" ht="12" x14ac:dyDescent="0.2">
      <c r="A110" s="63" t="s">
        <v>50</v>
      </c>
      <c r="B110" s="161" t="str">
        <f>IF(C10=A5, A5,E5)</f>
        <v>All Stars CC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3"/>
    </row>
    <row r="111" spans="1:13" s="2" customFormat="1" ht="12" x14ac:dyDescent="0.2">
      <c r="A111" s="58" t="s">
        <v>51</v>
      </c>
      <c r="B111" s="153" t="s">
        <v>52</v>
      </c>
      <c r="C111" s="153"/>
      <c r="D111" s="153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3" t="s">
        <v>92</v>
      </c>
      <c r="L111" s="153"/>
      <c r="M111" s="154"/>
    </row>
    <row r="112" spans="1:13" s="2" customFormat="1" ht="12" x14ac:dyDescent="0.2">
      <c r="A112" s="34" t="s">
        <v>56</v>
      </c>
      <c r="B112" s="141" t="s">
        <v>120</v>
      </c>
      <c r="C112" s="142"/>
      <c r="D112" s="143"/>
      <c r="E112" s="43">
        <v>4</v>
      </c>
      <c r="F112" s="44">
        <v>0</v>
      </c>
      <c r="G112" s="44">
        <v>15</v>
      </c>
      <c r="H112" s="44">
        <f>COUNTIF($G$97:$G$107,"="&amp;B112)</f>
        <v>0</v>
      </c>
      <c r="I112" s="44"/>
      <c r="J112" s="44"/>
      <c r="K112" s="144">
        <f t="shared" ref="K112:K115" si="4">G112/E112</f>
        <v>3.75</v>
      </c>
      <c r="L112" s="145"/>
      <c r="M112" s="146"/>
    </row>
    <row r="113" spans="1:13" s="2" customFormat="1" ht="12" x14ac:dyDescent="0.2">
      <c r="A113" s="34" t="s">
        <v>57</v>
      </c>
      <c r="B113" s="141" t="s">
        <v>119</v>
      </c>
      <c r="C113" s="142"/>
      <c r="D113" s="143"/>
      <c r="E113" s="43">
        <v>4</v>
      </c>
      <c r="F113" s="44">
        <v>0</v>
      </c>
      <c r="G113" s="44">
        <v>24</v>
      </c>
      <c r="H113" s="44">
        <f t="shared" ref="H113:H117" si="5">COUNTIF($G$97:$G$107,"="&amp;B113)</f>
        <v>2</v>
      </c>
      <c r="I113" s="44"/>
      <c r="J113" s="44"/>
      <c r="K113" s="144">
        <f t="shared" si="4"/>
        <v>6</v>
      </c>
      <c r="L113" s="145"/>
      <c r="M113" s="146"/>
    </row>
    <row r="114" spans="1:13" s="2" customFormat="1" ht="12" x14ac:dyDescent="0.2">
      <c r="A114" s="34" t="s">
        <v>58</v>
      </c>
      <c r="B114" s="141" t="s">
        <v>114</v>
      </c>
      <c r="C114" s="142"/>
      <c r="D114" s="143"/>
      <c r="E114" s="43">
        <v>4</v>
      </c>
      <c r="F114" s="44">
        <v>0</v>
      </c>
      <c r="G114" s="44">
        <v>16</v>
      </c>
      <c r="H114" s="44">
        <f t="shared" si="5"/>
        <v>1</v>
      </c>
      <c r="I114" s="44"/>
      <c r="J114" s="44"/>
      <c r="K114" s="144">
        <f t="shared" si="4"/>
        <v>4</v>
      </c>
      <c r="L114" s="145"/>
      <c r="M114" s="146"/>
    </row>
    <row r="115" spans="1:13" s="2" customFormat="1" ht="12" x14ac:dyDescent="0.2">
      <c r="A115" s="45" t="s">
        <v>59</v>
      </c>
      <c r="B115" s="141" t="s">
        <v>112</v>
      </c>
      <c r="C115" s="142"/>
      <c r="D115" s="143"/>
      <c r="E115" s="43">
        <v>2</v>
      </c>
      <c r="F115" s="44">
        <v>0</v>
      </c>
      <c r="G115" s="44">
        <v>16</v>
      </c>
      <c r="H115" s="44">
        <f t="shared" si="5"/>
        <v>0</v>
      </c>
      <c r="I115" s="44"/>
      <c r="J115" s="44"/>
      <c r="K115" s="144">
        <f t="shared" si="4"/>
        <v>8</v>
      </c>
      <c r="L115" s="145"/>
      <c r="M115" s="146"/>
    </row>
    <row r="116" spans="1:13" s="2" customFormat="1" ht="12" x14ac:dyDescent="0.2">
      <c r="A116" s="45" t="s">
        <v>60</v>
      </c>
      <c r="B116" s="155" t="s">
        <v>118</v>
      </c>
      <c r="C116" s="156"/>
      <c r="D116" s="157"/>
      <c r="E116" s="46">
        <v>3</v>
      </c>
      <c r="F116" s="47">
        <v>0</v>
      </c>
      <c r="G116" s="47">
        <v>13</v>
      </c>
      <c r="H116" s="44">
        <f t="shared" si="5"/>
        <v>0</v>
      </c>
      <c r="I116" s="47"/>
      <c r="J116" s="47"/>
      <c r="K116" s="144">
        <f t="shared" ref="K116:K117" si="6">G116/E116</f>
        <v>4.333333333333333</v>
      </c>
      <c r="L116" s="145"/>
      <c r="M116" s="146"/>
    </row>
    <row r="117" spans="1:13" s="2" customFormat="1" ht="12" x14ac:dyDescent="0.2">
      <c r="A117" s="45" t="s">
        <v>67</v>
      </c>
      <c r="B117" s="155" t="s">
        <v>113</v>
      </c>
      <c r="C117" s="156"/>
      <c r="D117" s="157"/>
      <c r="E117" s="46">
        <f>15/6</f>
        <v>2.5</v>
      </c>
      <c r="F117" s="47">
        <v>1</v>
      </c>
      <c r="G117" s="47">
        <v>19</v>
      </c>
      <c r="H117" s="47">
        <f t="shared" si="5"/>
        <v>2</v>
      </c>
      <c r="I117" s="47"/>
      <c r="J117" s="47"/>
      <c r="K117" s="144">
        <f t="shared" si="6"/>
        <v>7.6</v>
      </c>
      <c r="L117" s="145"/>
      <c r="M117" s="146"/>
    </row>
    <row r="118" spans="1:13" s="2" customFormat="1" ht="12" x14ac:dyDescent="0.2">
      <c r="A118" s="45" t="s">
        <v>62</v>
      </c>
      <c r="B118" s="155"/>
      <c r="C118" s="156"/>
      <c r="D118" s="157"/>
      <c r="E118" s="46"/>
      <c r="F118" s="47"/>
      <c r="G118" s="47"/>
      <c r="H118" s="47"/>
      <c r="I118" s="47"/>
      <c r="J118" s="47"/>
      <c r="K118" s="144"/>
      <c r="L118" s="145"/>
      <c r="M118" s="146"/>
    </row>
    <row r="119" spans="1:13" s="2" customFormat="1" ht="12" x14ac:dyDescent="0.2">
      <c r="A119" s="45" t="s">
        <v>68</v>
      </c>
      <c r="B119" s="155"/>
      <c r="C119" s="156"/>
      <c r="D119" s="157"/>
      <c r="E119" s="46"/>
      <c r="F119" s="47"/>
      <c r="G119" s="47"/>
      <c r="H119" s="47"/>
      <c r="I119" s="47"/>
      <c r="J119" s="47"/>
      <c r="K119" s="144"/>
      <c r="L119" s="145"/>
      <c r="M119" s="146"/>
    </row>
    <row r="120" spans="1:13" s="2" customFormat="1" ht="12" x14ac:dyDescent="0.2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2">
      <c r="A121" s="45"/>
      <c r="B121" s="155" t="s">
        <v>88</v>
      </c>
      <c r="C121" s="156"/>
      <c r="D121" s="157"/>
      <c r="E121" s="46"/>
      <c r="F121" s="47"/>
      <c r="G121" s="47"/>
      <c r="H121" s="47">
        <f>COUNTIF(E97:F107,"=Run")</f>
        <v>2</v>
      </c>
      <c r="I121" s="47"/>
      <c r="J121" s="47"/>
      <c r="K121" s="144"/>
      <c r="L121" s="145"/>
      <c r="M121" s="146"/>
    </row>
    <row r="122" spans="1:13" s="2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2">
      <c r="A123" s="48" t="s">
        <v>64</v>
      </c>
    </row>
    <row r="124" spans="1:13" s="2" customFormat="1" ht="12" hidden="1" x14ac:dyDescent="0.2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2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2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2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2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2">
      <c r="A135" s="55"/>
      <c r="B135" s="158" t="s">
        <v>12</v>
      </c>
      <c r="C135" s="159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25">
      <c r="A136" s="55"/>
      <c r="B136" s="34" t="s">
        <v>54</v>
      </c>
      <c r="C136" s="44">
        <v>6</v>
      </c>
      <c r="D136" s="55"/>
      <c r="E136" s="34" t="s">
        <v>75</v>
      </c>
      <c r="F136" s="43" t="str">
        <f>B98</f>
        <v>Q Khattak</v>
      </c>
      <c r="G136" s="44">
        <v>26</v>
      </c>
      <c r="H136" s="34" t="s">
        <v>80</v>
      </c>
      <c r="I136" s="43" t="str">
        <f>B104</f>
        <v>J Peffers</v>
      </c>
      <c r="J136" s="44">
        <v>94</v>
      </c>
    </row>
    <row r="137" spans="1:13" x14ac:dyDescent="0.25">
      <c r="A137" s="55"/>
      <c r="B137" s="34" t="s">
        <v>36</v>
      </c>
      <c r="C137" s="44">
        <v>2</v>
      </c>
      <c r="D137" s="55"/>
      <c r="E137" s="34" t="s">
        <v>76</v>
      </c>
      <c r="F137" s="43" t="str">
        <f>B97</f>
        <v>O Mahdani</v>
      </c>
      <c r="G137" s="44">
        <v>39</v>
      </c>
      <c r="H137" s="34" t="s">
        <v>81</v>
      </c>
      <c r="I137" s="43" t="str">
        <f>B105</f>
        <v>J Gilbert</v>
      </c>
      <c r="J137" s="44">
        <v>94</v>
      </c>
    </row>
    <row r="138" spans="1:13" x14ac:dyDescent="0.25">
      <c r="A138" s="55"/>
      <c r="B138" s="34" t="s">
        <v>71</v>
      </c>
      <c r="C138" s="44">
        <v>1</v>
      </c>
      <c r="D138" s="55"/>
      <c r="E138" s="34" t="s">
        <v>77</v>
      </c>
      <c r="F138" s="43" t="str">
        <f>B99</f>
        <v>H Hole</v>
      </c>
      <c r="G138" s="44">
        <v>40</v>
      </c>
      <c r="H138" s="34" t="s">
        <v>82</v>
      </c>
      <c r="I138" s="43"/>
      <c r="J138" s="44"/>
    </row>
    <row r="139" spans="1:13" x14ac:dyDescent="0.25">
      <c r="A139" s="55"/>
      <c r="B139" s="34" t="s">
        <v>72</v>
      </c>
      <c r="C139" s="44">
        <v>0</v>
      </c>
      <c r="D139" s="55"/>
      <c r="E139" s="34" t="s">
        <v>78</v>
      </c>
      <c r="F139" s="46" t="str">
        <f>B101</f>
        <v>H Wickham</v>
      </c>
      <c r="G139" s="47">
        <v>40</v>
      </c>
      <c r="H139" s="34" t="s">
        <v>83</v>
      </c>
      <c r="I139" s="46"/>
      <c r="J139" s="47"/>
    </row>
    <row r="140" spans="1:13" x14ac:dyDescent="0.25">
      <c r="A140" s="55"/>
      <c r="B140" s="34" t="s">
        <v>73</v>
      </c>
      <c r="C140" s="47">
        <f>SUM(C136:C139)</f>
        <v>9</v>
      </c>
      <c r="D140" s="55"/>
      <c r="E140" s="34" t="s">
        <v>79</v>
      </c>
      <c r="F140" s="43" t="str">
        <f>B103</f>
        <v>T Saunders</v>
      </c>
      <c r="G140" s="44">
        <v>91</v>
      </c>
      <c r="H140" s="34" t="s">
        <v>84</v>
      </c>
      <c r="I140" s="43"/>
      <c r="J140" s="44"/>
    </row>
  </sheetData>
  <mergeCells count="169"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2019-08-01T21:29:21Z</dcterms:modified>
</cp:coreProperties>
</file>