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" documentId="8_{52224C3D-1F5A-49C3-95F0-4F74DB329036}" xr6:coauthVersionLast="46" xr6:coauthVersionMax="46" xr10:uidLastSave="{4485124B-26C4-401C-A285-39F8238312AA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1" l="1"/>
  <c r="G105" i="1"/>
  <c r="G104" i="1"/>
  <c r="G102" i="1"/>
  <c r="G101" i="1"/>
  <c r="K62" i="1"/>
  <c r="K63" i="1"/>
  <c r="K64" i="1"/>
  <c r="K65" i="1"/>
  <c r="H62" i="1"/>
  <c r="H63" i="1"/>
  <c r="H64" i="1"/>
  <c r="H65" i="1"/>
  <c r="H66" i="1"/>
  <c r="H67" i="1"/>
  <c r="G52" i="1"/>
  <c r="G51" i="1"/>
  <c r="G50" i="1"/>
  <c r="G49" i="1"/>
  <c r="G48" i="1"/>
  <c r="G47" i="1"/>
  <c r="G45" i="1"/>
  <c r="C10" i="1"/>
  <c r="A10" i="1"/>
  <c r="G46" i="1"/>
  <c r="H116" i="1"/>
  <c r="H117" i="1"/>
  <c r="H118" i="1"/>
  <c r="H119" i="1"/>
  <c r="H120" i="1"/>
  <c r="H121" i="1"/>
  <c r="H122" i="1"/>
  <c r="C143" i="1"/>
  <c r="C94" i="1"/>
  <c r="K122" i="1"/>
  <c r="K121" i="1"/>
  <c r="K120" i="1"/>
  <c r="K119" i="1"/>
  <c r="H69" i="1"/>
  <c r="K59" i="1"/>
  <c r="H111" i="1"/>
  <c r="K9" i="1"/>
  <c r="H53" i="1"/>
  <c r="K67" i="1"/>
  <c r="K98" i="1"/>
  <c r="B55" i="1"/>
  <c r="B40" i="1"/>
  <c r="B98" i="1"/>
  <c r="K7" i="1"/>
  <c r="B113" i="1"/>
  <c r="H124" i="1"/>
  <c r="M9" i="1"/>
  <c r="I111" i="1"/>
  <c r="J111" i="1"/>
  <c r="H7" i="1"/>
  <c r="K118" i="1"/>
  <c r="K117" i="1"/>
  <c r="K116" i="1"/>
  <c r="K115" i="1"/>
  <c r="K111" i="1"/>
  <c r="K66" i="1"/>
  <c r="K61" i="1"/>
  <c r="K60" i="1"/>
  <c r="K58" i="1"/>
  <c r="K57" i="1"/>
  <c r="K53" i="1"/>
  <c r="J53" i="1"/>
  <c r="H14" i="1"/>
  <c r="A14" i="1"/>
  <c r="J9" i="1"/>
  <c r="H115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<sst xmlns="http://schemas.openxmlformats.org/spreadsheetml/2006/main" count="264" uniqueCount="129">
  <si>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</si>
  <si>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</si>
  <si>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</si>
  <si>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</si>
  <si>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</si>
  <si>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</si>
  <si>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</si>
  <si>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</si>
  <si>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</si>
  <si>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</si>
  <si>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</si>
  <si>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</si>
  <si>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</si>
  <si>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</si>
  <si>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</si>
  <si>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</si>
  <si>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</si>
  <si>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</si>
  <si>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</si>
  <si>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</si>
  <si>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</si>
  <si>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</si>
  <si>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</si>
  <si>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</si>
  <si>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</si>
  <si>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</si>
  <si>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</si>
  <si>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</si>
  <si>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</si>
  <si>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</si>
  <si>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</si>
  <si>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</si>
  <si>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</si>
  <si>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</si>
  <si>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</si>
  <si>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</si>
  <si>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</si>
  <si>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</si>
  <si>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</si>
  <si>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</si>
  <si>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</si>
  <si>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</si>
  <si>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</si>
  <si>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</si>
  <si>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</si>
  <si>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</si>
  <si>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</si>
  <si>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</si>
  <si>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</si>
  <si>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</si>
  <si>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</si>
  <si>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</si>
  <si>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</si>
  <si>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</si>
  <si>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</si>
  <si>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</si>
  <si>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</si>
  <si>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</si>
  <si>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</si>
  <si>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</si>
  <si>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</si>
  <si>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</si>
  <si>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</si>
  <si>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</si>
  <si>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</si>
  <si>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</si>
  <si>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</si>
  <si>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</si>
  <si>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</si>
  <si>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</si>
  <si>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</si>
  <si>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</si>
  <si>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</si>
  <si>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</si>
  <si>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</si>
  <si>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</si>
  <si>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</si>
  <si>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</si>
  <si>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</si>
  <si>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</si>
  <si>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</si>
  <si>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</si>
  <si>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</si>
  <si>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</si>
  <si>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</si>
  <si>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</si>
  <si>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</si>
  <si>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</si>
  <si>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</si>
  <si>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</si>
  <si>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</si>
  <si>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</si>
  <si>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H Wickham</t>
  </si>
  <si>
    <t>J Peffers</t>
  </si>
  <si>
    <t>Caught Gilbert</t>
  </si>
  <si>
    <t>R Quest</t>
  </si>
  <si>
    <t>S Minchinton</t>
  </si>
  <si>
    <t>T Saunders</t>
  </si>
  <si>
    <t>R Patel</t>
  </si>
  <si>
    <t>J Gelsthorpe</t>
  </si>
  <si>
    <t>T Metcalf</t>
  </si>
  <si>
    <t>Caught Metcalf</t>
  </si>
  <si>
    <t>Hendricks XI 2021</t>
  </si>
  <si>
    <t>Intra-Squad</t>
  </si>
  <si>
    <t>Hewlett Harriers</t>
  </si>
  <si>
    <t>Saunders Spitfires</t>
  </si>
  <si>
    <t>Battersea Park</t>
  </si>
  <si>
    <t>C Peffers</t>
  </si>
  <si>
    <t>O Holland / H Wickham II</t>
  </si>
  <si>
    <t>D Barraclough</t>
  </si>
  <si>
    <t>Jamie</t>
  </si>
  <si>
    <t>J Gilbert</t>
  </si>
  <si>
    <t>D Barraclough II</t>
  </si>
  <si>
    <t>Retired</t>
  </si>
  <si>
    <t>Retired Hurt /</t>
  </si>
  <si>
    <t>/ Not Out</t>
  </si>
  <si>
    <t>10th</t>
  </si>
  <si>
    <t>11th</t>
  </si>
  <si>
    <t>B Dougan</t>
  </si>
  <si>
    <t>C Thomson</t>
  </si>
  <si>
    <t>A Crawford</t>
  </si>
  <si>
    <t>J Hewlett</t>
  </si>
  <si>
    <t>L Barraclough</t>
  </si>
  <si>
    <t>O Madhani</t>
  </si>
  <si>
    <t>O May</t>
  </si>
  <si>
    <t>Caught Shah</t>
  </si>
  <si>
    <t>Run</t>
  </si>
  <si>
    <t>Caught Sub</t>
  </si>
  <si>
    <t>Saunders Spitfires won by 76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</si>
</sst>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workbookViewId="0">
      <selection activeCell="J37" sqref="J37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 t="s">
        <v>103</v>
      </c>
      <c r="B4" s="162"/>
      <c r="C4" s="162"/>
      <c r="D4" s="162"/>
      <c r="E4" s="162"/>
      <c r="F4" s="163"/>
      <c r="H4" s="164" t="s">
        <v>128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104</v>
      </c>
      <c r="B5" s="145"/>
      <c r="C5" s="146" t="s">
        <v>2</v>
      </c>
      <c r="D5" s="146"/>
      <c r="E5" s="145" t="s">
        <v>105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3" t="str">
        <f>B40</f>
        <v>Saunders Spitfires</v>
      </c>
      <c r="I7" s="84"/>
      <c r="J7" s="85"/>
      <c r="K7" s="83" t="str">
        <f>B98</f>
        <v>Hewlett Harriers</v>
      </c>
      <c r="L7" s="84"/>
      <c r="M7" s="85"/>
    </row>
    <row r="8" spans="1:13" s="2" customFormat="1" ht="12" x14ac:dyDescent="0.3">
      <c r="A8" s="137">
        <v>44325</v>
      </c>
      <c r="B8" s="138"/>
      <c r="C8" s="139">
        <v>0.54166666666666663</v>
      </c>
      <c r="D8" s="140"/>
      <c r="E8" s="135" t="s">
        <v>106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68</v>
      </c>
      <c r="F9" s="143"/>
      <c r="H9" s="9">
        <v>314</v>
      </c>
      <c r="I9" s="44">
        <f>SUM(H57:H68)+H69</f>
        <v>8</v>
      </c>
      <c r="J9" s="8">
        <f>SUM(E57:E69)</f>
        <v>35</v>
      </c>
      <c r="K9" s="9">
        <f>H111+C143</f>
        <v>238</v>
      </c>
      <c r="L9" s="44">
        <f>SUM(H115:H124)</f>
        <v>6</v>
      </c>
      <c r="M9" s="8">
        <f>SUM(E115:E124)</f>
        <v>35</v>
      </c>
    </row>
    <row r="10" spans="1:13" s="2" customFormat="1" ht="12" x14ac:dyDescent="0.3">
      <c r="A10" s="131" t="str">
        <f>A5</f>
        <v>Hewlett Harriers</v>
      </c>
      <c r="B10" s="132"/>
      <c r="C10" s="133" t="str">
        <f>E5</f>
        <v>Saunders Spitfires</v>
      </c>
      <c r="D10" s="134"/>
      <c r="E10" s="135">
        <v>35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Saunders Spitfires</v>
      </c>
      <c r="B14" s="127"/>
      <c r="C14" s="127"/>
      <c r="D14" s="127"/>
      <c r="E14" s="127"/>
      <c r="F14" s="128"/>
      <c r="H14" s="126" t="str">
        <f>IF(A2=1,E5,A5)</f>
        <v>Hewlett Harriers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Saunders Spitfires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95</v>
      </c>
      <c r="C42" s="95"/>
      <c r="D42" s="95"/>
      <c r="E42" s="96" t="s">
        <v>113</v>
      </c>
      <c r="F42" s="96"/>
      <c r="G42" s="17" t="s">
        <v>84</v>
      </c>
      <c r="H42" s="35">
        <v>50</v>
      </c>
      <c r="I42" s="35">
        <v>34</v>
      </c>
      <c r="J42" s="35">
        <v>10</v>
      </c>
      <c r="K42" s="35">
        <v>0</v>
      </c>
    </row>
    <row r="43" spans="1:13" s="2" customFormat="1" ht="12" x14ac:dyDescent="0.3">
      <c r="A43" s="34">
        <v>2</v>
      </c>
      <c r="B43" s="95" t="s">
        <v>107</v>
      </c>
      <c r="C43" s="95"/>
      <c r="D43" s="95"/>
      <c r="E43" s="96" t="s">
        <v>85</v>
      </c>
      <c r="F43" s="96"/>
      <c r="G43" s="17" t="s">
        <v>84</v>
      </c>
      <c r="H43" s="35">
        <v>95</v>
      </c>
      <c r="I43" s="35">
        <v>39</v>
      </c>
      <c r="J43" s="35">
        <v>10</v>
      </c>
      <c r="K43" s="35">
        <v>7</v>
      </c>
    </row>
    <row r="44" spans="1:13" s="2" customFormat="1" ht="12" x14ac:dyDescent="0.3">
      <c r="A44" s="34">
        <v>3</v>
      </c>
      <c r="B44" s="95" t="s">
        <v>108</v>
      </c>
      <c r="C44" s="95"/>
      <c r="D44" s="95"/>
      <c r="E44" s="96" t="s">
        <v>114</v>
      </c>
      <c r="F44" s="96"/>
      <c r="G44" s="17" t="s">
        <v>115</v>
      </c>
      <c r="H44" s="35">
        <v>18</v>
      </c>
      <c r="I44" s="35">
        <v>19</v>
      </c>
      <c r="J44" s="35">
        <v>3</v>
      </c>
      <c r="K44" s="35">
        <v>0</v>
      </c>
    </row>
    <row r="45" spans="1:13" s="2" customFormat="1" ht="12" x14ac:dyDescent="0.3">
      <c r="A45" s="34">
        <v>4</v>
      </c>
      <c r="B45" s="95" t="s">
        <v>109</v>
      </c>
      <c r="C45" s="95"/>
      <c r="D45" s="95"/>
      <c r="E45" s="96" t="s">
        <v>101</v>
      </c>
      <c r="F45" s="96"/>
      <c r="G45" s="17" t="str">
        <f>B59</f>
        <v>J Gelsthorpe</v>
      </c>
      <c r="H45" s="35">
        <v>0</v>
      </c>
      <c r="I45" s="35">
        <v>2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95" t="s">
        <v>93</v>
      </c>
      <c r="C46" s="95"/>
      <c r="D46" s="95"/>
      <c r="E46" s="96" t="s">
        <v>48</v>
      </c>
      <c r="F46" s="96"/>
      <c r="G46" s="17" t="str">
        <f>B61</f>
        <v>C Thomson</v>
      </c>
      <c r="H46" s="35">
        <v>18</v>
      </c>
      <c r="I46" s="35">
        <v>15</v>
      </c>
      <c r="J46" s="35">
        <v>2</v>
      </c>
      <c r="K46" s="35">
        <v>1</v>
      </c>
    </row>
    <row r="47" spans="1:13" s="2" customFormat="1" ht="12" x14ac:dyDescent="0.3">
      <c r="A47" s="34">
        <v>6</v>
      </c>
      <c r="B47" s="95" t="s">
        <v>96</v>
      </c>
      <c r="C47" s="95"/>
      <c r="D47" s="95"/>
      <c r="E47" s="96" t="s">
        <v>48</v>
      </c>
      <c r="F47" s="96"/>
      <c r="G47" s="17" t="str">
        <f>B60</f>
        <v>R Patel</v>
      </c>
      <c r="H47" s="35">
        <v>0</v>
      </c>
      <c r="I47" s="35">
        <v>2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5" t="s">
        <v>97</v>
      </c>
      <c r="C48" s="95"/>
      <c r="D48" s="95"/>
      <c r="E48" s="96" t="s">
        <v>125</v>
      </c>
      <c r="F48" s="96"/>
      <c r="G48" s="17" t="str">
        <f>B61</f>
        <v>C Thomson</v>
      </c>
      <c r="H48" s="35">
        <v>39</v>
      </c>
      <c r="I48" s="35">
        <v>27</v>
      </c>
      <c r="J48" s="35">
        <v>7</v>
      </c>
      <c r="K48" s="35">
        <v>0</v>
      </c>
    </row>
    <row r="49" spans="1:13" s="2" customFormat="1" ht="12" x14ac:dyDescent="0.3">
      <c r="A49" s="34">
        <v>8</v>
      </c>
      <c r="B49" s="95" t="s">
        <v>110</v>
      </c>
      <c r="C49" s="95"/>
      <c r="D49" s="95"/>
      <c r="E49" s="96" t="s">
        <v>101</v>
      </c>
      <c r="F49" s="96"/>
      <c r="G49" s="17" t="str">
        <f>B64</f>
        <v>J Hewlett</v>
      </c>
      <c r="H49" s="35">
        <v>28</v>
      </c>
      <c r="I49" s="35">
        <v>26</v>
      </c>
      <c r="J49" s="35">
        <v>4</v>
      </c>
      <c r="K49" s="35">
        <v>0</v>
      </c>
    </row>
    <row r="50" spans="1:13" s="2" customFormat="1" ht="12" x14ac:dyDescent="0.3">
      <c r="A50" s="34">
        <v>9</v>
      </c>
      <c r="B50" s="95" t="s">
        <v>111</v>
      </c>
      <c r="C50" s="95"/>
      <c r="D50" s="95"/>
      <c r="E50" s="96" t="s">
        <v>48</v>
      </c>
      <c r="F50" s="96"/>
      <c r="G50" s="17" t="str">
        <f>B57</f>
        <v>A Shah</v>
      </c>
      <c r="H50" s="35">
        <v>40</v>
      </c>
      <c r="I50" s="35">
        <v>24</v>
      </c>
      <c r="J50" s="35">
        <v>2</v>
      </c>
      <c r="K50" s="35">
        <v>4</v>
      </c>
    </row>
    <row r="51" spans="1:13" s="2" customFormat="1" ht="12" x14ac:dyDescent="0.3">
      <c r="A51" s="34">
        <v>10</v>
      </c>
      <c r="B51" s="95" t="s">
        <v>92</v>
      </c>
      <c r="C51" s="95"/>
      <c r="D51" s="95"/>
      <c r="E51" s="96" t="s">
        <v>48</v>
      </c>
      <c r="F51" s="96"/>
      <c r="G51" s="17" t="str">
        <f>B64</f>
        <v>J Hewlett</v>
      </c>
      <c r="H51" s="35">
        <v>0</v>
      </c>
      <c r="I51" s="35">
        <v>2</v>
      </c>
      <c r="J51" s="35">
        <v>0</v>
      </c>
      <c r="K51" s="35">
        <v>0</v>
      </c>
    </row>
    <row r="52" spans="1:13" s="2" customFormat="1" ht="12" x14ac:dyDescent="0.3">
      <c r="A52" s="34">
        <v>11</v>
      </c>
      <c r="B52" s="95" t="s">
        <v>112</v>
      </c>
      <c r="C52" s="95"/>
      <c r="D52" s="95"/>
      <c r="E52" s="96" t="s">
        <v>48</v>
      </c>
      <c r="F52" s="96"/>
      <c r="G52" s="17" t="str">
        <f>B64</f>
        <v>J Hewlett</v>
      </c>
      <c r="H52" s="35">
        <v>0</v>
      </c>
      <c r="I52" s="35">
        <v>2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288</v>
      </c>
      <c r="I53" s="39"/>
      <c r="J53" s="39">
        <f>SUM(J42:J52)</f>
        <v>38</v>
      </c>
      <c r="K53" s="39">
        <f>SUM(K42:K52)</f>
        <v>12</v>
      </c>
    </row>
    <row r="54" spans="1:13" s="2" customFormat="1" ht="12" x14ac:dyDescent="0.3"/>
    <row r="55" spans="1:13" s="2" customFormat="1" ht="12" x14ac:dyDescent="0.3">
      <c r="A55" s="40" t="s">
        <v>50</v>
      </c>
      <c r="B55" s="80" t="str">
        <f>IF(C10=A5,E5,A5)</f>
        <v>Hewlett Harriers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89</v>
      </c>
      <c r="L56" s="101"/>
      <c r="M56" s="102"/>
    </row>
    <row r="57" spans="1:13" s="2" customFormat="1" ht="12" x14ac:dyDescent="0.3">
      <c r="A57" s="34" t="s">
        <v>56</v>
      </c>
      <c r="B57" s="92" t="s">
        <v>91</v>
      </c>
      <c r="C57" s="93"/>
      <c r="D57" s="94"/>
      <c r="E57" s="43">
        <v>6</v>
      </c>
      <c r="F57" s="44">
        <v>0</v>
      </c>
      <c r="G57" s="44">
        <v>47</v>
      </c>
      <c r="H57" s="44">
        <f t="shared" ref="H57:H67" si="0">COUNTIF($G$42:$G$52,"="&amp;B57)</f>
        <v>1</v>
      </c>
      <c r="I57" s="44"/>
      <c r="J57" s="44"/>
      <c r="K57" s="89">
        <f t="shared" ref="K57:K66" si="1">G57/E57</f>
        <v>7.833333333333333</v>
      </c>
      <c r="L57" s="90"/>
      <c r="M57" s="91"/>
    </row>
    <row r="58" spans="1:13" s="2" customFormat="1" ht="12" x14ac:dyDescent="0.3">
      <c r="A58" s="34" t="s">
        <v>57</v>
      </c>
      <c r="B58" s="92" t="s">
        <v>118</v>
      </c>
      <c r="C58" s="93"/>
      <c r="D58" s="94"/>
      <c r="E58" s="43">
        <v>6</v>
      </c>
      <c r="F58" s="44">
        <v>0</v>
      </c>
      <c r="G58" s="44">
        <v>75</v>
      </c>
      <c r="H58" s="44">
        <f t="shared" si="0"/>
        <v>0</v>
      </c>
      <c r="I58" s="44"/>
      <c r="J58" s="44"/>
      <c r="K58" s="89">
        <f t="shared" si="1"/>
        <v>12.5</v>
      </c>
      <c r="L58" s="90"/>
      <c r="M58" s="91"/>
    </row>
    <row r="59" spans="1:13" s="2" customFormat="1" ht="12" x14ac:dyDescent="0.3">
      <c r="A59" s="34" t="s">
        <v>58</v>
      </c>
      <c r="B59" s="92" t="s">
        <v>99</v>
      </c>
      <c r="C59" s="93"/>
      <c r="D59" s="94"/>
      <c r="E59" s="43">
        <v>5</v>
      </c>
      <c r="F59" s="44">
        <v>0</v>
      </c>
      <c r="G59" s="44">
        <v>39</v>
      </c>
      <c r="H59" s="44">
        <f t="shared" si="0"/>
        <v>1</v>
      </c>
      <c r="I59" s="44"/>
      <c r="J59" s="44"/>
      <c r="K59" s="89">
        <f>G59/E59</f>
        <v>7.8</v>
      </c>
      <c r="L59" s="90"/>
      <c r="M59" s="91"/>
    </row>
    <row r="60" spans="1:13" s="2" customFormat="1" ht="12" x14ac:dyDescent="0.3">
      <c r="A60" s="45" t="s">
        <v>59</v>
      </c>
      <c r="B60" s="92" t="s">
        <v>98</v>
      </c>
      <c r="C60" s="93"/>
      <c r="D60" s="94"/>
      <c r="E60" s="43">
        <v>3</v>
      </c>
      <c r="F60" s="44">
        <v>0</v>
      </c>
      <c r="G60" s="44">
        <v>35</v>
      </c>
      <c r="H60" s="44">
        <f t="shared" si="0"/>
        <v>1</v>
      </c>
      <c r="I60" s="44"/>
      <c r="J60" s="44"/>
      <c r="K60" s="89">
        <f t="shared" si="1"/>
        <v>11.666666666666666</v>
      </c>
      <c r="L60" s="90"/>
      <c r="M60" s="91"/>
    </row>
    <row r="61" spans="1:13" s="2" customFormat="1" ht="12" x14ac:dyDescent="0.3">
      <c r="A61" s="45" t="s">
        <v>60</v>
      </c>
      <c r="B61" s="86" t="s">
        <v>119</v>
      </c>
      <c r="C61" s="87"/>
      <c r="D61" s="88"/>
      <c r="E61" s="46">
        <v>4</v>
      </c>
      <c r="F61" s="47">
        <v>0</v>
      </c>
      <c r="G61" s="47">
        <v>23</v>
      </c>
      <c r="H61" s="44">
        <f t="shared" si="0"/>
        <v>2</v>
      </c>
      <c r="I61" s="47"/>
      <c r="J61" s="47"/>
      <c r="K61" s="89">
        <f t="shared" si="1"/>
        <v>5.75</v>
      </c>
      <c r="L61" s="90"/>
      <c r="M61" s="91"/>
    </row>
    <row r="62" spans="1:13" s="2" customFormat="1" ht="12" x14ac:dyDescent="0.3">
      <c r="A62" s="34" t="s">
        <v>66</v>
      </c>
      <c r="B62" s="73" t="s">
        <v>100</v>
      </c>
      <c r="C62" s="74"/>
      <c r="D62" s="75"/>
      <c r="E62" s="46">
        <v>3</v>
      </c>
      <c r="F62" s="47">
        <v>0</v>
      </c>
      <c r="G62" s="47">
        <v>21</v>
      </c>
      <c r="H62" s="44">
        <f t="shared" si="0"/>
        <v>0</v>
      </c>
      <c r="I62" s="47"/>
      <c r="J62" s="47"/>
      <c r="K62" s="89">
        <f t="shared" ref="K62:K65" si="2">G62/E62</f>
        <v>7</v>
      </c>
      <c r="L62" s="90"/>
      <c r="M62" s="91"/>
    </row>
    <row r="63" spans="1:13" s="2" customFormat="1" ht="12" x14ac:dyDescent="0.3">
      <c r="A63" s="45" t="s">
        <v>61</v>
      </c>
      <c r="B63" s="73" t="s">
        <v>120</v>
      </c>
      <c r="C63" s="74"/>
      <c r="D63" s="75"/>
      <c r="E63" s="46">
        <v>2</v>
      </c>
      <c r="F63" s="47">
        <v>0</v>
      </c>
      <c r="G63" s="47">
        <v>10</v>
      </c>
      <c r="H63" s="44">
        <f t="shared" si="0"/>
        <v>0</v>
      </c>
      <c r="I63" s="47"/>
      <c r="J63" s="47"/>
      <c r="K63" s="89">
        <f t="shared" si="2"/>
        <v>5</v>
      </c>
      <c r="L63" s="90"/>
      <c r="M63" s="91"/>
    </row>
    <row r="64" spans="1:13" s="2" customFormat="1" ht="12" x14ac:dyDescent="0.3">
      <c r="A64" s="45" t="s">
        <v>90</v>
      </c>
      <c r="B64" s="73" t="s">
        <v>121</v>
      </c>
      <c r="C64" s="74"/>
      <c r="D64" s="75"/>
      <c r="E64" s="46">
        <v>2</v>
      </c>
      <c r="F64" s="47">
        <v>0</v>
      </c>
      <c r="G64" s="47">
        <v>7</v>
      </c>
      <c r="H64" s="44">
        <f t="shared" si="0"/>
        <v>3</v>
      </c>
      <c r="I64" s="47"/>
      <c r="J64" s="47"/>
      <c r="K64" s="89">
        <f t="shared" si="2"/>
        <v>3.5</v>
      </c>
      <c r="L64" s="90"/>
      <c r="M64" s="91"/>
    </row>
    <row r="65" spans="1:13" s="2" customFormat="1" ht="12" x14ac:dyDescent="0.3">
      <c r="A65" s="34" t="s">
        <v>62</v>
      </c>
      <c r="B65" s="73" t="s">
        <v>122</v>
      </c>
      <c r="C65" s="74"/>
      <c r="D65" s="75"/>
      <c r="E65" s="46">
        <v>1</v>
      </c>
      <c r="F65" s="47">
        <v>0</v>
      </c>
      <c r="G65" s="47">
        <v>15</v>
      </c>
      <c r="H65" s="44">
        <f t="shared" si="0"/>
        <v>0</v>
      </c>
      <c r="I65" s="47"/>
      <c r="J65" s="47"/>
      <c r="K65" s="89">
        <f t="shared" si="2"/>
        <v>15</v>
      </c>
      <c r="L65" s="90"/>
      <c r="M65" s="91"/>
    </row>
    <row r="66" spans="1:13" s="2" customFormat="1" ht="12" x14ac:dyDescent="0.3">
      <c r="A66" s="45" t="s">
        <v>116</v>
      </c>
      <c r="B66" s="86" t="s">
        <v>123</v>
      </c>
      <c r="C66" s="87"/>
      <c r="D66" s="88"/>
      <c r="E66" s="46">
        <v>2</v>
      </c>
      <c r="F66" s="47">
        <v>0</v>
      </c>
      <c r="G66" s="47">
        <v>24</v>
      </c>
      <c r="H66" s="44">
        <f t="shared" si="0"/>
        <v>0</v>
      </c>
      <c r="I66" s="47"/>
      <c r="J66" s="47"/>
      <c r="K66" s="89">
        <f t="shared" si="1"/>
        <v>12</v>
      </c>
      <c r="L66" s="90"/>
      <c r="M66" s="91"/>
    </row>
    <row r="67" spans="1:13" s="2" customFormat="1" ht="12" x14ac:dyDescent="0.3">
      <c r="A67" s="45" t="s">
        <v>117</v>
      </c>
      <c r="B67" s="86" t="s">
        <v>124</v>
      </c>
      <c r="C67" s="87"/>
      <c r="D67" s="88"/>
      <c r="E67" s="46">
        <v>1</v>
      </c>
      <c r="F67" s="47">
        <v>0</v>
      </c>
      <c r="G67" s="47">
        <v>10</v>
      </c>
      <c r="H67" s="44">
        <f t="shared" si="0"/>
        <v>0</v>
      </c>
      <c r="I67" s="47"/>
      <c r="J67" s="47"/>
      <c r="K67" s="89">
        <f t="shared" ref="K67" si="3">G67/E67</f>
        <v>10</v>
      </c>
      <c r="L67" s="90"/>
      <c r="M67" s="91"/>
    </row>
    <row r="68" spans="1:13" s="2" customFormat="1" ht="12" x14ac:dyDescent="0.3">
      <c r="A68" s="45"/>
      <c r="B68" s="86"/>
      <c r="C68" s="87"/>
      <c r="D68" s="88"/>
      <c r="E68" s="46"/>
      <c r="F68" s="47"/>
      <c r="G68" s="47"/>
      <c r="H68" s="47"/>
      <c r="I68" s="47"/>
      <c r="J68" s="47"/>
      <c r="K68" s="89"/>
      <c r="L68" s="90"/>
      <c r="M68" s="91"/>
    </row>
    <row r="69" spans="1:13" s="2" customFormat="1" ht="12" x14ac:dyDescent="0.3">
      <c r="A69" s="45"/>
      <c r="B69" s="86" t="s">
        <v>86</v>
      </c>
      <c r="C69" s="87"/>
      <c r="D69" s="88"/>
      <c r="E69" s="46"/>
      <c r="F69" s="47"/>
      <c r="G69" s="47"/>
      <c r="H69" s="47">
        <f>COUNTIF(E42:F52,"=Run")</f>
        <v>0</v>
      </c>
      <c r="I69" s="47"/>
      <c r="J69" s="47"/>
      <c r="K69" s="89"/>
      <c r="L69" s="90"/>
      <c r="M69" s="91"/>
    </row>
    <row r="70" spans="1:13" s="2" customFormat="1" ht="12" hidden="1" x14ac:dyDescent="0.3"/>
    <row r="71" spans="1:13" s="2" customFormat="1" ht="12" hidden="1" x14ac:dyDescent="0.3">
      <c r="A71" s="48" t="s">
        <v>63</v>
      </c>
    </row>
    <row r="72" spans="1:13" s="2" customFormat="1" ht="12" hidden="1" x14ac:dyDescent="0.3">
      <c r="A72" s="49" t="s">
        <v>64</v>
      </c>
      <c r="B72" s="49" t="s">
        <v>9</v>
      </c>
      <c r="C72" s="49" t="s">
        <v>64</v>
      </c>
      <c r="D72" s="49" t="s">
        <v>9</v>
      </c>
      <c r="E72" s="49" t="s">
        <v>64</v>
      </c>
      <c r="F72" s="49" t="s">
        <v>9</v>
      </c>
      <c r="G72" s="49" t="s">
        <v>64</v>
      </c>
      <c r="H72" s="49" t="s">
        <v>9</v>
      </c>
      <c r="I72" s="49" t="s">
        <v>64</v>
      </c>
      <c r="J72" s="49" t="s">
        <v>9</v>
      </c>
      <c r="K72" s="50"/>
      <c r="L72" s="50"/>
      <c r="M72" s="50"/>
    </row>
    <row r="73" spans="1:13" s="2" customFormat="1" ht="12" hidden="1" x14ac:dyDescent="0.3">
      <c r="A73" s="51">
        <v>1</v>
      </c>
      <c r="B73" s="52"/>
      <c r="C73" s="51">
        <v>11</v>
      </c>
      <c r="D73" s="52"/>
      <c r="E73" s="51">
        <v>21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2</v>
      </c>
      <c r="B74" s="52"/>
      <c r="C74" s="51">
        <v>12</v>
      </c>
      <c r="D74" s="52"/>
      <c r="E74" s="51">
        <v>22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3</v>
      </c>
      <c r="B75" s="52"/>
      <c r="C75" s="51">
        <v>13</v>
      </c>
      <c r="D75" s="52"/>
      <c r="E75" s="51">
        <v>23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4</v>
      </c>
      <c r="B76" s="52"/>
      <c r="C76" s="51">
        <v>14</v>
      </c>
      <c r="D76" s="52"/>
      <c r="E76" s="51">
        <v>24</v>
      </c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5</v>
      </c>
      <c r="B77" s="52"/>
      <c r="C77" s="51">
        <v>15</v>
      </c>
      <c r="D77" s="52"/>
      <c r="E77" s="51">
        <v>25</v>
      </c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6</v>
      </c>
      <c r="B78" s="52"/>
      <c r="C78" s="51">
        <v>16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7</v>
      </c>
      <c r="B79" s="52"/>
      <c r="C79" s="51">
        <v>17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8</v>
      </c>
      <c r="B80" s="52"/>
      <c r="C80" s="51">
        <v>18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1">
        <v>9</v>
      </c>
      <c r="B81" s="52"/>
      <c r="C81" s="51">
        <v>19</v>
      </c>
      <c r="D81" s="52"/>
      <c r="E81" s="54"/>
      <c r="F81" s="53"/>
      <c r="G81" s="54"/>
      <c r="H81" s="53"/>
      <c r="I81" s="54"/>
      <c r="J81" s="53"/>
      <c r="K81" s="50"/>
      <c r="L81" s="50"/>
      <c r="M81" s="50"/>
    </row>
    <row r="82" spans="1:13" s="2" customFormat="1" ht="12" hidden="1" x14ac:dyDescent="0.3">
      <c r="A82" s="51">
        <v>10</v>
      </c>
      <c r="B82" s="52"/>
      <c r="C82" s="51">
        <v>20</v>
      </c>
      <c r="D82" s="52"/>
      <c r="E82" s="54"/>
      <c r="F82" s="53"/>
      <c r="G82" s="54"/>
      <c r="H82" s="53"/>
      <c r="I82" s="54"/>
      <c r="J82" s="53"/>
      <c r="K82" s="50"/>
      <c r="L82" s="50"/>
      <c r="M82" s="50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hidden="1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hidden="1" x14ac:dyDescent="0.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s="2" customFormat="1" ht="12" x14ac:dyDescent="0.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 s="2" customFormat="1" ht="12" x14ac:dyDescent="0.3">
      <c r="A89" s="55"/>
      <c r="B89" s="76" t="s">
        <v>12</v>
      </c>
      <c r="C89" s="77"/>
      <c r="E89" s="40" t="s">
        <v>72</v>
      </c>
      <c r="F89" s="40" t="s">
        <v>83</v>
      </c>
      <c r="G89" s="40" t="s">
        <v>9</v>
      </c>
      <c r="H89" s="40" t="s">
        <v>72</v>
      </c>
      <c r="I89" s="40" t="s">
        <v>83</v>
      </c>
      <c r="J89" s="40" t="s">
        <v>9</v>
      </c>
      <c r="K89" s="55"/>
      <c r="L89" s="55"/>
      <c r="M89" s="55"/>
    </row>
    <row r="90" spans="1:13" s="2" customFormat="1" ht="12" x14ac:dyDescent="0.3">
      <c r="A90" s="55"/>
      <c r="B90" s="34" t="s">
        <v>54</v>
      </c>
      <c r="C90" s="44">
        <v>11</v>
      </c>
      <c r="D90" s="55"/>
      <c r="E90" s="34" t="s">
        <v>73</v>
      </c>
      <c r="F90" s="43"/>
      <c r="G90" s="44"/>
      <c r="H90" s="34" t="s">
        <v>78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36</v>
      </c>
      <c r="C91" s="44">
        <v>2</v>
      </c>
      <c r="D91" s="55"/>
      <c r="E91" s="34" t="s">
        <v>74</v>
      </c>
      <c r="F91" s="43"/>
      <c r="G91" s="44"/>
      <c r="H91" s="34" t="s">
        <v>79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4">
        <v>2</v>
      </c>
      <c r="D92" s="55"/>
      <c r="E92" s="34" t="s">
        <v>75</v>
      </c>
      <c r="F92" s="43"/>
      <c r="G92" s="44"/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34" t="s">
        <v>70</v>
      </c>
      <c r="C93" s="44">
        <v>6</v>
      </c>
      <c r="D93" s="55"/>
      <c r="E93" s="34" t="s">
        <v>76</v>
      </c>
      <c r="F93" s="46"/>
      <c r="G93" s="47"/>
      <c r="H93" s="34" t="s">
        <v>81</v>
      </c>
      <c r="I93" s="46"/>
      <c r="J93" s="47"/>
      <c r="K93" s="55"/>
      <c r="L93" s="55"/>
      <c r="M93" s="55"/>
    </row>
    <row r="94" spans="1:13" s="2" customFormat="1" ht="12" x14ac:dyDescent="0.3">
      <c r="A94" s="55"/>
      <c r="B94" s="34" t="s">
        <v>71</v>
      </c>
      <c r="C94" s="47">
        <f>SUM(C90:C93)</f>
        <v>21</v>
      </c>
      <c r="D94" s="55"/>
      <c r="E94" s="34" t="s">
        <v>77</v>
      </c>
      <c r="F94" s="43"/>
      <c r="G94" s="44"/>
      <c r="H94" s="34" t="s">
        <v>82</v>
      </c>
      <c r="I94" s="43"/>
      <c r="J94" s="44"/>
      <c r="K94" s="55"/>
      <c r="L94" s="55"/>
      <c r="M94" s="55"/>
    </row>
    <row r="95" spans="1:13" s="2" customFormat="1" ht="12" x14ac:dyDescent="0.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 s="2" customFormat="1" ht="12" x14ac:dyDescent="0.3">
      <c r="A96" s="103" t="s">
        <v>88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1:12" s="2" customFormat="1" ht="12" x14ac:dyDescent="0.3"/>
    <row r="98" spans="1:12" s="2" customFormat="1" ht="12" x14ac:dyDescent="0.3">
      <c r="A98" s="56" t="s">
        <v>39</v>
      </c>
      <c r="B98" s="78" t="str">
        <f>B55</f>
        <v>Hewlett Harriers</v>
      </c>
      <c r="C98" s="79"/>
      <c r="D98" s="79"/>
      <c r="E98" s="79"/>
      <c r="F98" s="79"/>
      <c r="G98" s="79"/>
      <c r="H98" s="79"/>
      <c r="I98" s="66" t="s">
        <v>65</v>
      </c>
      <c r="J98" s="65"/>
      <c r="K98" s="57">
        <f>(1+H9)/E10</f>
        <v>9</v>
      </c>
    </row>
    <row r="99" spans="1:12" s="2" customFormat="1" ht="12" x14ac:dyDescent="0.3">
      <c r="A99" s="58" t="s">
        <v>40</v>
      </c>
      <c r="B99" s="101" t="s">
        <v>41</v>
      </c>
      <c r="C99" s="101"/>
      <c r="D99" s="101"/>
      <c r="E99" s="101" t="s">
        <v>42</v>
      </c>
      <c r="F99" s="101"/>
      <c r="G99" s="59" t="s">
        <v>43</v>
      </c>
      <c r="H99" s="59" t="s">
        <v>9</v>
      </c>
      <c r="I99" s="59" t="s">
        <v>45</v>
      </c>
      <c r="J99" s="59" t="s">
        <v>46</v>
      </c>
      <c r="K99" s="59" t="s">
        <v>47</v>
      </c>
    </row>
    <row r="100" spans="1:12" s="2" customFormat="1" ht="12" x14ac:dyDescent="0.3">
      <c r="A100" s="34">
        <v>1</v>
      </c>
      <c r="B100" s="95" t="s">
        <v>121</v>
      </c>
      <c r="C100" s="95"/>
      <c r="D100" s="95"/>
      <c r="E100" s="96" t="s">
        <v>113</v>
      </c>
      <c r="F100" s="96"/>
      <c r="G100" s="17" t="s">
        <v>84</v>
      </c>
      <c r="H100" s="35">
        <v>51</v>
      </c>
      <c r="I100" s="35">
        <v>58</v>
      </c>
      <c r="J100" s="35">
        <v>8</v>
      </c>
      <c r="K100" s="35">
        <v>0</v>
      </c>
    </row>
    <row r="101" spans="1:12" s="2" customFormat="1" ht="12" x14ac:dyDescent="0.3">
      <c r="A101" s="34">
        <v>2</v>
      </c>
      <c r="B101" s="95" t="s">
        <v>123</v>
      </c>
      <c r="C101" s="95"/>
      <c r="D101" s="95"/>
      <c r="E101" s="96" t="s">
        <v>48</v>
      </c>
      <c r="F101" s="96"/>
      <c r="G101" s="17" t="str">
        <f>B115</f>
        <v>Jamie</v>
      </c>
      <c r="H101" s="35">
        <v>27</v>
      </c>
      <c r="I101" s="35">
        <v>23</v>
      </c>
      <c r="J101" s="35">
        <v>5</v>
      </c>
      <c r="K101" s="35">
        <v>0</v>
      </c>
    </row>
    <row r="102" spans="1:12" s="2" customFormat="1" ht="12" x14ac:dyDescent="0.3">
      <c r="A102" s="34">
        <v>3</v>
      </c>
      <c r="B102" s="95" t="s">
        <v>120</v>
      </c>
      <c r="C102" s="95"/>
      <c r="D102" s="95"/>
      <c r="E102" s="96" t="s">
        <v>48</v>
      </c>
      <c r="F102" s="96"/>
      <c r="G102" s="17" t="str">
        <f>B117</f>
        <v>D Barraclough</v>
      </c>
      <c r="H102" s="35">
        <v>7</v>
      </c>
      <c r="I102" s="35">
        <v>7</v>
      </c>
      <c r="J102" s="35">
        <v>0</v>
      </c>
      <c r="K102" s="35">
        <v>1</v>
      </c>
    </row>
    <row r="103" spans="1:12" s="2" customFormat="1" ht="12" x14ac:dyDescent="0.3">
      <c r="A103" s="34">
        <v>4</v>
      </c>
      <c r="B103" s="95" t="s">
        <v>124</v>
      </c>
      <c r="C103" s="95"/>
      <c r="D103" s="95"/>
      <c r="E103" s="96" t="s">
        <v>126</v>
      </c>
      <c r="F103" s="96"/>
      <c r="G103" s="17" t="s">
        <v>84</v>
      </c>
      <c r="H103" s="35">
        <v>30</v>
      </c>
      <c r="I103" s="35">
        <v>24</v>
      </c>
      <c r="J103" s="35">
        <v>6</v>
      </c>
      <c r="K103" s="35">
        <v>0</v>
      </c>
    </row>
    <row r="104" spans="1:12" s="2" customFormat="1" ht="12" x14ac:dyDescent="0.3">
      <c r="A104" s="34">
        <v>5</v>
      </c>
      <c r="B104" s="95" t="s">
        <v>122</v>
      </c>
      <c r="C104" s="95"/>
      <c r="D104" s="95"/>
      <c r="E104" s="96" t="s">
        <v>127</v>
      </c>
      <c r="F104" s="96"/>
      <c r="G104" s="17" t="str">
        <f>B117</f>
        <v>D Barraclough</v>
      </c>
      <c r="H104" s="35">
        <v>41</v>
      </c>
      <c r="I104" s="35">
        <v>45</v>
      </c>
      <c r="J104" s="35">
        <v>4</v>
      </c>
      <c r="K104" s="35">
        <v>1</v>
      </c>
    </row>
    <row r="105" spans="1:12" s="2" customFormat="1" ht="12" x14ac:dyDescent="0.3">
      <c r="A105" s="34">
        <v>6</v>
      </c>
      <c r="B105" s="95" t="s">
        <v>98</v>
      </c>
      <c r="C105" s="95"/>
      <c r="D105" s="95"/>
      <c r="E105" s="96" t="s">
        <v>48</v>
      </c>
      <c r="F105" s="96"/>
      <c r="G105" s="17" t="str">
        <f>B117</f>
        <v>D Barraclough</v>
      </c>
      <c r="H105" s="35">
        <v>15</v>
      </c>
      <c r="I105" s="35">
        <v>29</v>
      </c>
      <c r="J105" s="35">
        <v>1</v>
      </c>
      <c r="K105" s="35">
        <v>0</v>
      </c>
    </row>
    <row r="106" spans="1:12" s="2" customFormat="1" ht="12" x14ac:dyDescent="0.3">
      <c r="A106" s="34">
        <v>7</v>
      </c>
      <c r="B106" s="95" t="s">
        <v>99</v>
      </c>
      <c r="C106" s="95"/>
      <c r="D106" s="95"/>
      <c r="E106" s="96" t="s">
        <v>94</v>
      </c>
      <c r="F106" s="96"/>
      <c r="G106" s="17" t="str">
        <f>B117</f>
        <v>D Barraclough</v>
      </c>
      <c r="H106" s="35">
        <v>12</v>
      </c>
      <c r="I106" s="35">
        <v>5</v>
      </c>
      <c r="J106" s="35">
        <v>3</v>
      </c>
      <c r="K106" s="35">
        <v>0</v>
      </c>
    </row>
    <row r="107" spans="1:12" s="2" customFormat="1" ht="12" x14ac:dyDescent="0.3">
      <c r="A107" s="34">
        <v>8</v>
      </c>
      <c r="B107" s="95" t="s">
        <v>118</v>
      </c>
      <c r="C107" s="95"/>
      <c r="D107" s="95"/>
      <c r="E107" s="96" t="s">
        <v>85</v>
      </c>
      <c r="F107" s="96"/>
      <c r="G107" s="17" t="s">
        <v>84</v>
      </c>
      <c r="H107" s="35">
        <v>4</v>
      </c>
      <c r="I107" s="35">
        <v>2</v>
      </c>
      <c r="J107" s="35">
        <v>1</v>
      </c>
      <c r="K107" s="35">
        <v>0</v>
      </c>
      <c r="L107" s="3"/>
    </row>
    <row r="108" spans="1:12" s="2" customFormat="1" ht="12" x14ac:dyDescent="0.3">
      <c r="A108" s="34">
        <v>9</v>
      </c>
      <c r="B108" s="95" t="s">
        <v>100</v>
      </c>
      <c r="C108" s="95"/>
      <c r="D108" s="95"/>
      <c r="E108" s="96" t="s">
        <v>85</v>
      </c>
      <c r="F108" s="96"/>
      <c r="G108" s="17" t="s">
        <v>84</v>
      </c>
      <c r="H108" s="35">
        <v>7</v>
      </c>
      <c r="I108" s="35">
        <v>11</v>
      </c>
      <c r="J108" s="35">
        <v>1</v>
      </c>
      <c r="K108" s="35">
        <v>0</v>
      </c>
    </row>
    <row r="109" spans="1:12" s="2" customFormat="1" ht="12" x14ac:dyDescent="0.3">
      <c r="A109" s="34">
        <v>10</v>
      </c>
      <c r="B109" s="95"/>
      <c r="C109" s="95"/>
      <c r="D109" s="95"/>
      <c r="E109" s="96"/>
      <c r="F109" s="96"/>
      <c r="G109" s="17"/>
      <c r="H109" s="35"/>
      <c r="I109" s="35"/>
      <c r="J109" s="35"/>
      <c r="K109" s="35"/>
    </row>
    <row r="110" spans="1:12" s="2" customFormat="1" ht="12" x14ac:dyDescent="0.3">
      <c r="A110" s="34">
        <v>11</v>
      </c>
      <c r="B110" s="95"/>
      <c r="C110" s="95"/>
      <c r="D110" s="95"/>
      <c r="E110" s="96"/>
      <c r="F110" s="96"/>
      <c r="G110" s="17"/>
      <c r="H110" s="35"/>
      <c r="I110" s="35"/>
      <c r="J110" s="35"/>
      <c r="K110" s="35"/>
    </row>
    <row r="111" spans="1:12" s="2" customFormat="1" ht="12" x14ac:dyDescent="0.3">
      <c r="A111" s="36" t="s">
        <v>49</v>
      </c>
      <c r="B111" s="97"/>
      <c r="C111" s="97"/>
      <c r="D111" s="97"/>
      <c r="E111" s="97"/>
      <c r="F111" s="97"/>
      <c r="G111" s="60"/>
      <c r="H111" s="61">
        <f>SUM(H100:H110)</f>
        <v>194</v>
      </c>
      <c r="I111" s="62">
        <f>SUM(I100:I110)</f>
        <v>204</v>
      </c>
      <c r="J111" s="62">
        <f>SUM(J100:J110)</f>
        <v>29</v>
      </c>
      <c r="K111" s="62">
        <f>SUM(K100:K110)</f>
        <v>2</v>
      </c>
    </row>
    <row r="112" spans="1:12" s="2" customFormat="1" ht="12" x14ac:dyDescent="0.3"/>
    <row r="113" spans="1:13" s="2" customFormat="1" ht="12" x14ac:dyDescent="0.3">
      <c r="A113" s="63" t="s">
        <v>50</v>
      </c>
      <c r="B113" s="98" t="str">
        <f>IF(C10=A5, A5,E5)</f>
        <v>Saunders Spitfires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100"/>
    </row>
    <row r="114" spans="1:13" s="2" customFormat="1" ht="12" x14ac:dyDescent="0.3">
      <c r="A114" s="58" t="s">
        <v>51</v>
      </c>
      <c r="B114" s="101" t="s">
        <v>52</v>
      </c>
      <c r="C114" s="101"/>
      <c r="D114" s="101"/>
      <c r="E114" s="59" t="s">
        <v>53</v>
      </c>
      <c r="F114" s="59" t="s">
        <v>44</v>
      </c>
      <c r="G114" s="59" t="s">
        <v>9</v>
      </c>
      <c r="H114" s="59" t="s">
        <v>10</v>
      </c>
      <c r="I114" s="59" t="s">
        <v>54</v>
      </c>
      <c r="J114" s="59" t="s">
        <v>55</v>
      </c>
      <c r="K114" s="101" t="s">
        <v>89</v>
      </c>
      <c r="L114" s="101"/>
      <c r="M114" s="102"/>
    </row>
    <row r="115" spans="1:13" s="2" customFormat="1" ht="12" x14ac:dyDescent="0.3">
      <c r="A115" s="34" t="s">
        <v>56</v>
      </c>
      <c r="B115" s="92" t="s">
        <v>110</v>
      </c>
      <c r="C115" s="93"/>
      <c r="D115" s="94"/>
      <c r="E115" s="43">
        <v>6</v>
      </c>
      <c r="F115" s="44">
        <v>0</v>
      </c>
      <c r="G115" s="44">
        <v>24</v>
      </c>
      <c r="H115" s="44">
        <f>COUNTIF($G$100:$G$110,"="&amp;B115)</f>
        <v>1</v>
      </c>
      <c r="I115" s="44"/>
      <c r="J115" s="44"/>
      <c r="K115" s="89">
        <f t="shared" ref="K115:K118" si="4">G115/E115</f>
        <v>4</v>
      </c>
      <c r="L115" s="90"/>
      <c r="M115" s="91"/>
    </row>
    <row r="116" spans="1:13" s="2" customFormat="1" ht="12" x14ac:dyDescent="0.3">
      <c r="A116" s="34" t="s">
        <v>57</v>
      </c>
      <c r="B116" s="92" t="s">
        <v>92</v>
      </c>
      <c r="C116" s="93"/>
      <c r="D116" s="94"/>
      <c r="E116" s="43">
        <v>6</v>
      </c>
      <c r="F116" s="44">
        <v>0</v>
      </c>
      <c r="G116" s="44">
        <v>36</v>
      </c>
      <c r="H116" s="44">
        <f t="shared" ref="H116:H122" si="5">COUNTIF($G$100:$G$110,"="&amp;B116)</f>
        <v>0</v>
      </c>
      <c r="I116" s="44"/>
      <c r="J116" s="44"/>
      <c r="K116" s="89">
        <f t="shared" si="4"/>
        <v>6</v>
      </c>
      <c r="L116" s="90"/>
      <c r="M116" s="91"/>
    </row>
    <row r="117" spans="1:13" s="2" customFormat="1" ht="12" x14ac:dyDescent="0.3">
      <c r="A117" s="34" t="s">
        <v>58</v>
      </c>
      <c r="B117" s="92" t="s">
        <v>109</v>
      </c>
      <c r="C117" s="93"/>
      <c r="D117" s="94"/>
      <c r="E117" s="43">
        <v>5</v>
      </c>
      <c r="F117" s="44">
        <v>0</v>
      </c>
      <c r="G117" s="44">
        <v>63</v>
      </c>
      <c r="H117" s="44">
        <f t="shared" si="5"/>
        <v>4</v>
      </c>
      <c r="I117" s="44"/>
      <c r="J117" s="44"/>
      <c r="K117" s="89">
        <f t="shared" si="4"/>
        <v>12.6</v>
      </c>
      <c r="L117" s="90"/>
      <c r="M117" s="91"/>
    </row>
    <row r="118" spans="1:13" s="2" customFormat="1" ht="12" x14ac:dyDescent="0.3">
      <c r="A118" s="45" t="s">
        <v>59</v>
      </c>
      <c r="B118" s="92" t="s">
        <v>95</v>
      </c>
      <c r="C118" s="93"/>
      <c r="D118" s="94"/>
      <c r="E118" s="43">
        <v>6</v>
      </c>
      <c r="F118" s="44">
        <v>1</v>
      </c>
      <c r="G118" s="44">
        <v>22</v>
      </c>
      <c r="H118" s="44">
        <f t="shared" si="5"/>
        <v>0</v>
      </c>
      <c r="I118" s="44"/>
      <c r="J118" s="44"/>
      <c r="K118" s="89">
        <f t="shared" si="4"/>
        <v>3.6666666666666665</v>
      </c>
      <c r="L118" s="90"/>
      <c r="M118" s="91"/>
    </row>
    <row r="119" spans="1:13" s="2" customFormat="1" ht="12" x14ac:dyDescent="0.3">
      <c r="A119" s="45" t="s">
        <v>60</v>
      </c>
      <c r="B119" s="86" t="s">
        <v>93</v>
      </c>
      <c r="C119" s="87"/>
      <c r="D119" s="88"/>
      <c r="E119" s="46">
        <v>4</v>
      </c>
      <c r="F119" s="47">
        <v>0</v>
      </c>
      <c r="G119" s="47">
        <v>47</v>
      </c>
      <c r="H119" s="44">
        <f t="shared" si="5"/>
        <v>0</v>
      </c>
      <c r="I119" s="47"/>
      <c r="J119" s="47"/>
      <c r="K119" s="89">
        <f t="shared" ref="K119" si="6">G119/E119</f>
        <v>11.75</v>
      </c>
      <c r="L119" s="90"/>
      <c r="M119" s="91"/>
    </row>
    <row r="120" spans="1:13" s="2" customFormat="1" ht="12" x14ac:dyDescent="0.3">
      <c r="A120" s="45" t="s">
        <v>66</v>
      </c>
      <c r="B120" s="86" t="s">
        <v>107</v>
      </c>
      <c r="C120" s="87"/>
      <c r="D120" s="88"/>
      <c r="E120" s="46">
        <v>2</v>
      </c>
      <c r="F120" s="47">
        <v>0</v>
      </c>
      <c r="G120" s="47">
        <v>17</v>
      </c>
      <c r="H120" s="44">
        <f t="shared" si="5"/>
        <v>0</v>
      </c>
      <c r="I120" s="47"/>
      <c r="J120" s="47"/>
      <c r="K120" s="89">
        <f t="shared" ref="K120" si="7">G120/E120</f>
        <v>8.5</v>
      </c>
      <c r="L120" s="90"/>
      <c r="M120" s="91"/>
    </row>
    <row r="121" spans="1:13" s="2" customFormat="1" ht="12" x14ac:dyDescent="0.3">
      <c r="A121" s="45" t="s">
        <v>61</v>
      </c>
      <c r="B121" s="86" t="s">
        <v>111</v>
      </c>
      <c r="C121" s="87"/>
      <c r="D121" s="88"/>
      <c r="E121" s="46">
        <v>5</v>
      </c>
      <c r="F121" s="47">
        <v>0</v>
      </c>
      <c r="G121" s="47">
        <v>22</v>
      </c>
      <c r="H121" s="44">
        <f t="shared" si="5"/>
        <v>0</v>
      </c>
      <c r="I121" s="47"/>
      <c r="J121" s="47"/>
      <c r="K121" s="89">
        <f t="shared" ref="K121" si="8">G121/E121</f>
        <v>4.4000000000000004</v>
      </c>
      <c r="L121" s="90"/>
      <c r="M121" s="91"/>
    </row>
    <row r="122" spans="1:13" s="2" customFormat="1" ht="12" x14ac:dyDescent="0.3">
      <c r="A122" s="45" t="s">
        <v>67</v>
      </c>
      <c r="B122" s="86" t="s">
        <v>97</v>
      </c>
      <c r="C122" s="87"/>
      <c r="D122" s="88"/>
      <c r="E122" s="46">
        <v>1</v>
      </c>
      <c r="F122" s="47">
        <v>0</v>
      </c>
      <c r="G122" s="47">
        <v>3</v>
      </c>
      <c r="H122" s="44">
        <f t="shared" si="5"/>
        <v>0</v>
      </c>
      <c r="I122" s="47"/>
      <c r="J122" s="47"/>
      <c r="K122" s="89">
        <f t="shared" ref="K122" si="9">G122/E122</f>
        <v>3</v>
      </c>
      <c r="L122" s="90"/>
      <c r="M122" s="91"/>
    </row>
    <row r="123" spans="1:13" s="2" customFormat="1" ht="12" x14ac:dyDescent="0.3">
      <c r="A123" s="45"/>
      <c r="B123" s="67"/>
      <c r="C123" s="68"/>
      <c r="D123" s="69"/>
      <c r="E123" s="46"/>
      <c r="F123" s="47"/>
      <c r="G123" s="47"/>
      <c r="H123" s="47"/>
      <c r="I123" s="47"/>
      <c r="J123" s="47"/>
      <c r="K123" s="70"/>
      <c r="L123" s="71"/>
      <c r="M123" s="72"/>
    </row>
    <row r="124" spans="1:13" s="2" customFormat="1" ht="12" x14ac:dyDescent="0.3">
      <c r="A124" s="45"/>
      <c r="B124" s="86" t="s">
        <v>86</v>
      </c>
      <c r="C124" s="87"/>
      <c r="D124" s="88"/>
      <c r="E124" s="46"/>
      <c r="F124" s="47"/>
      <c r="G124" s="47"/>
      <c r="H124" s="47">
        <f>COUNTIF(E100:F110,"=Run")</f>
        <v>1</v>
      </c>
      <c r="I124" s="47"/>
      <c r="J124" s="47"/>
      <c r="K124" s="89"/>
      <c r="L124" s="90"/>
      <c r="M124" s="91"/>
    </row>
    <row r="125" spans="1:13" s="2" customFormat="1" ht="12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3">
      <c r="A126" s="48" t="s">
        <v>63</v>
      </c>
    </row>
    <row r="127" spans="1:13" s="2" customFormat="1" ht="12" hidden="1" x14ac:dyDescent="0.3">
      <c r="A127" s="49" t="s">
        <v>64</v>
      </c>
      <c r="B127" s="49" t="s">
        <v>9</v>
      </c>
      <c r="C127" s="49" t="s">
        <v>64</v>
      </c>
      <c r="D127" s="49" t="s">
        <v>9</v>
      </c>
      <c r="E127" s="49" t="s">
        <v>64</v>
      </c>
      <c r="F127" s="49" t="s">
        <v>9</v>
      </c>
      <c r="G127" s="49" t="s">
        <v>64</v>
      </c>
      <c r="H127" s="49" t="s">
        <v>9</v>
      </c>
      <c r="I127" s="49" t="s">
        <v>64</v>
      </c>
      <c r="J127" s="49" t="s">
        <v>9</v>
      </c>
      <c r="K127" s="50"/>
      <c r="L127" s="50"/>
      <c r="M127" s="50"/>
    </row>
    <row r="128" spans="1:13" s="2" customFormat="1" ht="12" hidden="1" x14ac:dyDescent="0.3">
      <c r="A128" s="51">
        <v>1</v>
      </c>
      <c r="B128" s="52"/>
      <c r="C128" s="51">
        <v>11</v>
      </c>
      <c r="D128" s="52"/>
      <c r="E128" s="51">
        <v>21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2</v>
      </c>
      <c r="B129" s="52"/>
      <c r="C129" s="51">
        <v>12</v>
      </c>
      <c r="D129" s="52"/>
      <c r="E129" s="51">
        <v>22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3</v>
      </c>
      <c r="B130" s="52"/>
      <c r="C130" s="51">
        <v>13</v>
      </c>
      <c r="D130" s="52"/>
      <c r="E130" s="51">
        <v>23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4</v>
      </c>
      <c r="B131" s="52"/>
      <c r="C131" s="51">
        <v>14</v>
      </c>
      <c r="D131" s="52"/>
      <c r="E131" s="51">
        <v>24</v>
      </c>
      <c r="F131" s="64"/>
      <c r="G131" s="64"/>
      <c r="H131" s="64"/>
      <c r="I131" s="64"/>
      <c r="J131" s="64"/>
      <c r="K131" s="50"/>
      <c r="L131" s="50"/>
      <c r="M131" s="50"/>
    </row>
    <row r="132" spans="1:13" s="2" customFormat="1" ht="12" hidden="1" x14ac:dyDescent="0.3">
      <c r="A132" s="51">
        <v>5</v>
      </c>
      <c r="B132" s="52"/>
      <c r="C132" s="51">
        <v>15</v>
      </c>
      <c r="D132" s="52"/>
      <c r="E132" s="51">
        <v>25</v>
      </c>
      <c r="F132" s="64"/>
      <c r="G132" s="64"/>
      <c r="H132" s="64"/>
      <c r="I132" s="64"/>
      <c r="J132" s="64"/>
      <c r="K132" s="50"/>
      <c r="L132" s="50"/>
      <c r="M132" s="50"/>
    </row>
    <row r="133" spans="1:13" s="2" customFormat="1" ht="12" hidden="1" x14ac:dyDescent="0.3">
      <c r="A133" s="51">
        <v>6</v>
      </c>
      <c r="B133" s="52"/>
      <c r="C133" s="51">
        <v>16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7</v>
      </c>
      <c r="B134" s="52"/>
      <c r="C134" s="51">
        <v>17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8</v>
      </c>
      <c r="B135" s="52"/>
      <c r="C135" s="51">
        <v>18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hidden="1" x14ac:dyDescent="0.3">
      <c r="A136" s="51">
        <v>9</v>
      </c>
      <c r="B136" s="52"/>
      <c r="C136" s="51">
        <v>19</v>
      </c>
      <c r="D136" s="52"/>
      <c r="E136" s="54"/>
      <c r="F136" s="53"/>
      <c r="G136" s="54"/>
      <c r="H136" s="53"/>
      <c r="I136" s="54"/>
      <c r="J136" s="53"/>
      <c r="K136" s="50"/>
      <c r="L136" s="50"/>
      <c r="M136" s="50"/>
    </row>
    <row r="137" spans="1:13" s="2" customFormat="1" ht="12" hidden="1" x14ac:dyDescent="0.3">
      <c r="A137" s="51">
        <v>10</v>
      </c>
      <c r="B137" s="52"/>
      <c r="C137" s="51">
        <v>20</v>
      </c>
      <c r="D137" s="52"/>
      <c r="E137" s="54"/>
      <c r="F137" s="53"/>
      <c r="G137" s="54"/>
      <c r="H137" s="53"/>
      <c r="I137" s="54"/>
      <c r="J137" s="53"/>
      <c r="K137" s="50"/>
      <c r="L137" s="50"/>
      <c r="M137" s="50"/>
    </row>
    <row r="138" spans="1:13" s="2" customFormat="1" ht="12" x14ac:dyDescent="0.3">
      <c r="A138" s="55"/>
      <c r="B138" s="76" t="s">
        <v>12</v>
      </c>
      <c r="C138" s="77"/>
      <c r="E138" s="40" t="s">
        <v>72</v>
      </c>
      <c r="F138" s="40" t="s">
        <v>83</v>
      </c>
      <c r="G138" s="40" t="s">
        <v>9</v>
      </c>
      <c r="H138" s="40" t="s">
        <v>72</v>
      </c>
      <c r="I138" s="40" t="s">
        <v>83</v>
      </c>
      <c r="J138" s="40" t="s">
        <v>9</v>
      </c>
    </row>
    <row r="139" spans="1:13" x14ac:dyDescent="0.35">
      <c r="A139" s="55"/>
      <c r="B139" s="34" t="s">
        <v>54</v>
      </c>
      <c r="C139" s="44">
        <v>17</v>
      </c>
      <c r="D139" s="55"/>
      <c r="E139" s="34" t="s">
        <v>73</v>
      </c>
      <c r="F139" s="43"/>
      <c r="G139" s="44"/>
      <c r="H139" s="34" t="s">
        <v>78</v>
      </c>
      <c r="I139" s="43"/>
      <c r="J139" s="44"/>
    </row>
    <row r="140" spans="1:13" x14ac:dyDescent="0.35">
      <c r="A140" s="55"/>
      <c r="B140" s="34" t="s">
        <v>36</v>
      </c>
      <c r="C140" s="44">
        <v>23</v>
      </c>
      <c r="D140" s="55"/>
      <c r="E140" s="34" t="s">
        <v>74</v>
      </c>
      <c r="F140" s="43"/>
      <c r="G140" s="44"/>
      <c r="H140" s="34" t="s">
        <v>79</v>
      </c>
      <c r="I140" s="43"/>
      <c r="J140" s="44"/>
    </row>
    <row r="141" spans="1:13" x14ac:dyDescent="0.35">
      <c r="A141" s="55"/>
      <c r="B141" s="34" t="s">
        <v>69</v>
      </c>
      <c r="C141" s="44">
        <v>1</v>
      </c>
      <c r="D141" s="55"/>
      <c r="E141" s="34" t="s">
        <v>75</v>
      </c>
      <c r="F141" s="43"/>
      <c r="G141" s="44"/>
      <c r="H141" s="34" t="s">
        <v>80</v>
      </c>
      <c r="I141" s="43"/>
      <c r="J141" s="44"/>
    </row>
    <row r="142" spans="1:13" x14ac:dyDescent="0.35">
      <c r="A142" s="55"/>
      <c r="B142" s="34" t="s">
        <v>70</v>
      </c>
      <c r="C142" s="44">
        <v>3</v>
      </c>
      <c r="D142" s="55"/>
      <c r="E142" s="34" t="s">
        <v>76</v>
      </c>
      <c r="F142" s="46"/>
      <c r="G142" s="47"/>
      <c r="H142" s="34" t="s">
        <v>81</v>
      </c>
      <c r="I142" s="46"/>
      <c r="J142" s="47"/>
    </row>
    <row r="143" spans="1:13" x14ac:dyDescent="0.35">
      <c r="A143" s="55"/>
      <c r="B143" s="34" t="s">
        <v>71</v>
      </c>
      <c r="C143" s="47">
        <f>SUM(C139:C142)</f>
        <v>44</v>
      </c>
      <c r="D143" s="55"/>
      <c r="E143" s="34" t="s">
        <v>77</v>
      </c>
      <c r="F143" s="43"/>
      <c r="G143" s="44"/>
      <c r="H143" s="34" t="s">
        <v>82</v>
      </c>
      <c r="I143" s="43"/>
      <c r="J143" s="44"/>
    </row>
  </sheetData>
  <mergeCells count="173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6:D66"/>
    <mergeCell ref="K66:M66"/>
    <mergeCell ref="B67:D67"/>
    <mergeCell ref="K67:M67"/>
    <mergeCell ref="B89:C89"/>
    <mergeCell ref="K62:M62"/>
    <mergeCell ref="K63:M63"/>
    <mergeCell ref="K64:M64"/>
    <mergeCell ref="K65:M65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2021-05-15T19:22:50Z</dcterms:modified>
</cp:coreProperties>
</file>