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97" documentId="8_{4E0DDC69-442C-4075-AE30-7F6903607C27}" xr6:coauthVersionLast="47" xr6:coauthVersionMax="47" xr10:uidLastSave="{5EC3BC4E-BA61-4226-B91A-DD9C2F3C373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7" i="1" l="1"/>
  <c r="I136" i="1"/>
  <c r="F140" i="1"/>
  <c r="F139" i="1"/>
  <c r="F138" i="1"/>
  <c r="F137" i="1"/>
  <c r="F136" i="1"/>
  <c r="G103" i="1"/>
  <c r="G102" i="1"/>
  <c r="G100" i="1"/>
  <c r="G98" i="1"/>
  <c r="G97" i="1"/>
  <c r="H119" i="1"/>
  <c r="H9" i="1"/>
  <c r="K62" i="1"/>
  <c r="K63" i="1"/>
  <c r="K64" i="1"/>
  <c r="G46" i="1"/>
  <c r="G44" i="1"/>
  <c r="C10" i="1"/>
  <c r="C140" i="1"/>
  <c r="G104" i="1"/>
  <c r="H114" i="1"/>
  <c r="K61" i="1"/>
  <c r="G47" i="1"/>
  <c r="G43" i="1"/>
  <c r="H113" i="1" l="1"/>
  <c r="H118" i="1"/>
  <c r="H116" i="1"/>
  <c r="H112" i="1"/>
  <c r="H115" i="1"/>
  <c r="H117" i="1"/>
  <c r="H63" i="1"/>
  <c r="H61" i="1"/>
  <c r="A10" i="1"/>
  <c r="J9" i="1"/>
  <c r="H64" i="1" l="1"/>
  <c r="H62" i="1"/>
  <c r="B40" i="1"/>
  <c r="H7" i="1" s="1"/>
  <c r="C91" i="1"/>
  <c r="H66" i="1"/>
  <c r="K59" i="1"/>
  <c r="H108" i="1"/>
  <c r="K9" i="1" s="1"/>
  <c r="H53" i="1"/>
  <c r="H121" i="1"/>
  <c r="I108" i="1"/>
  <c r="J108" i="1"/>
  <c r="K108" i="1"/>
  <c r="K60" i="1"/>
  <c r="K58" i="1"/>
  <c r="K57" i="1"/>
  <c r="K53" i="1"/>
  <c r="J53" i="1"/>
  <c r="H14" i="1"/>
  <c r="A14" i="1"/>
  <c r="K95" i="1" l="1"/>
  <c r="H59" i="1"/>
  <c r="M9" i="1"/>
  <c r="H60" i="1"/>
  <c r="H57" i="1"/>
  <c r="H58" i="1"/>
  <c r="B110" i="1"/>
  <c r="B55" i="1"/>
  <c r="B95" i="1" s="1"/>
  <c r="K7" i="1" s="1"/>
  <c r="I9" i="1" l="1"/>
  <c r="L9" i="1"/>
</calcChain>
</file>

<file path=xl/sharedStrings.xml><?xml version="1.0" encoding="utf-8"?>
<sst xmlns="http://schemas.openxmlformats.org/spreadsheetml/2006/main" count="252" uniqueCount="128">
  <si>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</si>
  <si>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</si>
  <si>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</si>
  <si>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</si>
  <si>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</si>
  <si>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</si>
  <si>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</si>
  <si>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</si>
  <si>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</si>
  <si>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</si>
  <si>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</si>
  <si>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</si>
  <si>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</si>
  <si>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</si>
  <si>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</si>
  <si>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</si>
  <si>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</si>
  <si>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</si>
  <si>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</si>
  <si>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</si>
  <si>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</si>
  <si>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</si>
  <si>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</si>
  <si>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</si>
  <si>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</si>
  <si>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</si>
  <si>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</si>
  <si>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</si>
  <si>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</si>
  <si>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</si>
  <si>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</si>
  <si>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</si>
  <si>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</si>
  <si>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</si>
  <si>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</si>
  <si>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</si>
  <si>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</si>
  <si>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</si>
  <si>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</si>
  <si>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</si>
  <si>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</si>
  <si>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</si>
  <si>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</si>
  <si>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</si>
  <si>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</si>
  <si>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</si>
  <si>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</si>
  <si>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</si>
  <si>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</si>
  <si>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</si>
  <si>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</si>
  <si>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</si>
  <si>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</si>
  <si>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</si>
  <si>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</si>
  <si>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</si>
  <si>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</si>
  <si>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</si>
  <si>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</si>
  <si>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</si>
  <si>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</si>
  <si>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</si>
  <si>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</si>
  <si>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</si>
  <si>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</si>
  <si>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</si>
  <si>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</si>
  <si>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</si>
  <si>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</si>
  <si>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</si>
  <si>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</si>
  <si>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</si>
  <si>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</si>
  <si>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</si>
  <si>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</si>
  <si>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</si>
  <si>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</si>
  <si>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</si>
  <si>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</si>
  <si>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</si>
  <si>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</si>
  <si>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</si>
  <si>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</si>
  <si>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</si>
  <si>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</si>
  <si>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</si>
  <si>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</si>
  <si>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</si>
  <si>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</si>
  <si>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</si>
  <si>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</si>
  <si>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</si>
  <si>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</si>
  <si>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</si>
  <si>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</si>
  <si>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 xml:space="preserve"> </t>
  </si>
  <si>
    <t>S Minchinton</t>
  </si>
  <si>
    <t>J Gilbert</t>
  </si>
  <si>
    <t>J Hewlett</t>
  </si>
  <si>
    <t>Stumped</t>
  </si>
  <si>
    <t>O May</t>
  </si>
  <si>
    <t>J Peffers</t>
  </si>
  <si>
    <t>R Quest</t>
  </si>
  <si>
    <t>Arreton CC</t>
  </si>
  <si>
    <t>Arreton</t>
  </si>
  <si>
    <t>K Cooper</t>
  </si>
  <si>
    <t>S Read</t>
  </si>
  <si>
    <t>D Ward</t>
  </si>
  <si>
    <t>R Cranfield</t>
  </si>
  <si>
    <t>R Wilcox</t>
  </si>
  <si>
    <t>S Blaize</t>
  </si>
  <si>
    <t>S Jones</t>
  </si>
  <si>
    <t>J Swift Drake</t>
  </si>
  <si>
    <t>H Wickham</t>
  </si>
  <si>
    <t>A Shah</t>
  </si>
  <si>
    <t>T Metcalf</t>
  </si>
  <si>
    <t>retired</t>
  </si>
  <si>
    <t>Caught J Gilbert</t>
  </si>
  <si>
    <t>Q Khattak</t>
  </si>
  <si>
    <t>O Madhani</t>
  </si>
  <si>
    <t>P Brown</t>
  </si>
  <si>
    <t>C Wray</t>
  </si>
  <si>
    <t>T Workman</t>
  </si>
  <si>
    <t>P Tarrant</t>
  </si>
  <si>
    <t>Run</t>
  </si>
  <si>
    <t>Caught Read</t>
  </si>
  <si>
    <t>Caught Workan</t>
  </si>
  <si>
    <t>Arreton CC won by 44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</si>
</sst>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I10" sqref="I1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3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3">
      <c r="A4" s="89">
        <v>12</v>
      </c>
      <c r="B4" s="90"/>
      <c r="C4" s="90"/>
      <c r="D4" s="90"/>
      <c r="E4" s="90"/>
      <c r="F4" s="91"/>
      <c r="H4" s="92" t="s">
        <v>127</v>
      </c>
      <c r="I4" s="93"/>
      <c r="J4" s="93"/>
      <c r="K4" s="93"/>
      <c r="L4" s="93"/>
      <c r="M4" s="94"/>
    </row>
    <row r="5" spans="1:13" s="2" customFormat="1" ht="12" x14ac:dyDescent="0.3">
      <c r="A5" s="104" t="s">
        <v>70</v>
      </c>
      <c r="B5" s="105"/>
      <c r="C5" s="106" t="s">
        <v>2</v>
      </c>
      <c r="D5" s="106"/>
      <c r="E5" s="105" t="s">
        <v>103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3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3" x14ac:dyDescent="0.3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Arreton CC</v>
      </c>
      <c r="I7" s="165"/>
      <c r="J7" s="166"/>
      <c r="K7" s="164" t="str">
        <f>B95</f>
        <v>Hendricks XI</v>
      </c>
      <c r="L7" s="165"/>
      <c r="M7" s="166"/>
    </row>
    <row r="8" spans="1:13" s="2" customFormat="1" ht="12" x14ac:dyDescent="0.3">
      <c r="A8" s="95">
        <v>44421</v>
      </c>
      <c r="B8" s="96"/>
      <c r="C8" s="97">
        <v>0.72916666666666663</v>
      </c>
      <c r="D8" s="98"/>
      <c r="E8" s="99" t="s">
        <v>104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1" t="s">
        <v>7</v>
      </c>
      <c r="B9" s="102"/>
      <c r="C9" s="102" t="s">
        <v>8</v>
      </c>
      <c r="D9" s="102"/>
      <c r="E9" s="102" t="s">
        <v>69</v>
      </c>
      <c r="F9" s="103"/>
      <c r="H9" s="9">
        <f>H53+C91</f>
        <v>165</v>
      </c>
      <c r="I9" s="44">
        <f>SUM(H57:H64)+H66</f>
        <v>4</v>
      </c>
      <c r="J9" s="8">
        <f>SUM(E57:E66)</f>
        <v>20</v>
      </c>
      <c r="K9" s="9">
        <f>H108+C140</f>
        <v>121</v>
      </c>
      <c r="L9" s="44">
        <f>SUM(H112:H121)</f>
        <v>7</v>
      </c>
      <c r="M9" s="8">
        <f>SUM(E112:E121)</f>
        <v>20</v>
      </c>
    </row>
    <row r="10" spans="1:13" s="2" customFormat="1" ht="12" x14ac:dyDescent="0.3">
      <c r="A10" s="116" t="str">
        <f>A5</f>
        <v>Hendricks XI</v>
      </c>
      <c r="B10" s="117"/>
      <c r="C10" s="118" t="str">
        <f>E5</f>
        <v>Arreton CC</v>
      </c>
      <c r="D10" s="119"/>
      <c r="E10" s="99">
        <v>20</v>
      </c>
      <c r="F10" s="100"/>
    </row>
    <row r="11" spans="1:13" s="2" customFormat="1" ht="12" hidden="1" x14ac:dyDescent="0.3"/>
    <row r="12" spans="1:13" s="2" customFormat="1" ht="12" hidden="1" customHeight="1" x14ac:dyDescent="0.3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3"/>
    <row r="14" spans="1:13" s="2" customFormat="1" ht="12" hidden="1" x14ac:dyDescent="0.3">
      <c r="A14" s="109" t="str">
        <f>IF(A2=1, A5,E5)</f>
        <v>Arreton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3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3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3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3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3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3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3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3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3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3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3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3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3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3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3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3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3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3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3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6" t="s">
        <v>89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3"/>
    <row r="40" spans="1:13" s="2" customFormat="1" ht="12" x14ac:dyDescent="0.3">
      <c r="A40" s="31" t="s">
        <v>39</v>
      </c>
      <c r="B40" s="146" t="str">
        <f>C10</f>
        <v>Arreton CC</v>
      </c>
      <c r="C40" s="147"/>
      <c r="D40" s="147"/>
      <c r="E40" s="147"/>
      <c r="F40" s="147"/>
      <c r="G40" s="147"/>
      <c r="H40" s="147"/>
      <c r="I40" s="147"/>
      <c r="J40" s="147"/>
      <c r="K40" s="163"/>
    </row>
    <row r="41" spans="1:13" s="2" customFormat="1" ht="12" x14ac:dyDescent="0.3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4" t="s">
        <v>105</v>
      </c>
      <c r="C42" s="134"/>
      <c r="D42" s="134"/>
      <c r="E42" s="115" t="s">
        <v>116</v>
      </c>
      <c r="F42" s="115"/>
      <c r="G42" s="17" t="s">
        <v>86</v>
      </c>
      <c r="H42" s="35">
        <v>100</v>
      </c>
      <c r="I42" s="35"/>
      <c r="J42" s="35"/>
      <c r="K42" s="35"/>
    </row>
    <row r="43" spans="1:13" s="2" customFormat="1" ht="12" x14ac:dyDescent="0.3">
      <c r="A43" s="34">
        <v>2</v>
      </c>
      <c r="B43" s="134" t="s">
        <v>106</v>
      </c>
      <c r="C43" s="134"/>
      <c r="D43" s="134"/>
      <c r="E43" s="115" t="s">
        <v>48</v>
      </c>
      <c r="F43" s="115"/>
      <c r="G43" s="17" t="str">
        <f>B61</f>
        <v>A Shah</v>
      </c>
      <c r="H43" s="35">
        <v>8</v>
      </c>
      <c r="I43" s="35"/>
      <c r="J43" s="35"/>
      <c r="K43" s="35"/>
      <c r="L43" s="2" t="s">
        <v>95</v>
      </c>
    </row>
    <row r="44" spans="1:13" s="2" customFormat="1" ht="12" x14ac:dyDescent="0.3">
      <c r="A44" s="34">
        <v>3</v>
      </c>
      <c r="B44" s="134" t="s">
        <v>107</v>
      </c>
      <c r="C44" s="134"/>
      <c r="D44" s="134"/>
      <c r="E44" s="115" t="s">
        <v>48</v>
      </c>
      <c r="F44" s="115"/>
      <c r="G44" s="17" t="str">
        <f>B62</f>
        <v>T Metcalf</v>
      </c>
      <c r="H44" s="35">
        <v>5</v>
      </c>
      <c r="I44" s="35"/>
      <c r="J44" s="35"/>
      <c r="K44" s="35"/>
    </row>
    <row r="45" spans="1:13" s="2" customFormat="1" ht="12" x14ac:dyDescent="0.3">
      <c r="A45" s="34">
        <v>4</v>
      </c>
      <c r="B45" s="134" t="s">
        <v>108</v>
      </c>
      <c r="C45" s="134"/>
      <c r="D45" s="134"/>
      <c r="E45" s="115" t="s">
        <v>87</v>
      </c>
      <c r="F45" s="115"/>
      <c r="G45" s="17" t="s">
        <v>86</v>
      </c>
      <c r="H45" s="35">
        <v>17</v>
      </c>
      <c r="I45" s="35"/>
      <c r="J45" s="35"/>
      <c r="K45" s="35"/>
    </row>
    <row r="46" spans="1:13" s="2" customFormat="1" ht="12" x14ac:dyDescent="0.3">
      <c r="A46" s="34">
        <v>5</v>
      </c>
      <c r="B46" s="134" t="s">
        <v>109</v>
      </c>
      <c r="C46" s="134"/>
      <c r="D46" s="134"/>
      <c r="E46" s="115" t="s">
        <v>48</v>
      </c>
      <c r="F46" s="115"/>
      <c r="G46" s="17" t="str">
        <f>B64</f>
        <v>J Peffers</v>
      </c>
      <c r="H46" s="35">
        <v>8</v>
      </c>
      <c r="I46" s="35"/>
      <c r="J46" s="35"/>
      <c r="K46" s="35"/>
    </row>
    <row r="47" spans="1:13" s="2" customFormat="1" ht="12" x14ac:dyDescent="0.3">
      <c r="A47" s="34">
        <v>6</v>
      </c>
      <c r="B47" s="134" t="s">
        <v>110</v>
      </c>
      <c r="C47" s="134"/>
      <c r="D47" s="134"/>
      <c r="E47" s="115" t="s">
        <v>117</v>
      </c>
      <c r="F47" s="115"/>
      <c r="G47" s="17" t="str">
        <f>B57</f>
        <v>J Swift Drake</v>
      </c>
      <c r="H47" s="35">
        <v>0</v>
      </c>
      <c r="I47" s="35"/>
      <c r="J47" s="35"/>
      <c r="K47" s="35"/>
    </row>
    <row r="48" spans="1:13" s="2" customFormat="1" ht="12" x14ac:dyDescent="0.3">
      <c r="A48" s="34">
        <v>7</v>
      </c>
      <c r="B48" s="134" t="s">
        <v>111</v>
      </c>
      <c r="C48" s="134"/>
      <c r="D48" s="134"/>
      <c r="E48" s="115" t="s">
        <v>87</v>
      </c>
      <c r="F48" s="115"/>
      <c r="G48" s="17" t="s">
        <v>86</v>
      </c>
      <c r="H48" s="35">
        <v>2</v>
      </c>
      <c r="I48" s="35"/>
      <c r="J48" s="35"/>
      <c r="K48" s="35"/>
    </row>
    <row r="49" spans="1:13" s="2" customFormat="1" ht="12" x14ac:dyDescent="0.3">
      <c r="A49" s="34">
        <v>8</v>
      </c>
      <c r="B49" s="134"/>
      <c r="C49" s="134"/>
      <c r="D49" s="134"/>
      <c r="E49" s="115"/>
      <c r="F49" s="115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134"/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134"/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4"/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4"/>
      <c r="C53" s="144"/>
      <c r="D53" s="144"/>
      <c r="E53" s="145"/>
      <c r="F53" s="145"/>
      <c r="G53" s="37"/>
      <c r="H53" s="38">
        <f>SUM(H42:H52)</f>
        <v>140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6" t="str">
        <f>IF(C10=A5,E5,A5)</f>
        <v>Hendricks XI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3" s="2" customFormat="1" ht="12" x14ac:dyDescent="0.3">
      <c r="A56" s="41" t="s">
        <v>51</v>
      </c>
      <c r="B56" s="149" t="s">
        <v>52</v>
      </c>
      <c r="C56" s="149"/>
      <c r="D56" s="149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0" t="s">
        <v>91</v>
      </c>
      <c r="L56" s="150"/>
      <c r="M56" s="151"/>
    </row>
    <row r="57" spans="1:13" s="2" customFormat="1" ht="12" x14ac:dyDescent="0.3">
      <c r="A57" s="34" t="s">
        <v>56</v>
      </c>
      <c r="B57" s="138" t="s">
        <v>112</v>
      </c>
      <c r="C57" s="139"/>
      <c r="D57" s="140"/>
      <c r="E57" s="43">
        <v>3</v>
      </c>
      <c r="F57" s="44">
        <v>0</v>
      </c>
      <c r="G57" s="44">
        <v>16</v>
      </c>
      <c r="H57" s="44">
        <f t="shared" ref="H57:H64" si="0">COUNTIF($G$42:$G$52,"="&amp;B57)</f>
        <v>1</v>
      </c>
      <c r="I57" s="44">
        <v>1</v>
      </c>
      <c r="J57" s="44">
        <v>0</v>
      </c>
      <c r="K57" s="141">
        <f t="shared" ref="K57:K60" si="1">G57/E57</f>
        <v>5.333333333333333</v>
      </c>
      <c r="L57" s="142"/>
      <c r="M57" s="143"/>
    </row>
    <row r="58" spans="1:13" s="2" customFormat="1" ht="12" x14ac:dyDescent="0.3">
      <c r="A58" s="34" t="s">
        <v>57</v>
      </c>
      <c r="B58" s="138" t="s">
        <v>113</v>
      </c>
      <c r="C58" s="139"/>
      <c r="D58" s="140"/>
      <c r="E58" s="43">
        <v>2</v>
      </c>
      <c r="F58" s="44">
        <v>0</v>
      </c>
      <c r="G58" s="44">
        <v>23</v>
      </c>
      <c r="H58" s="44">
        <f t="shared" si="0"/>
        <v>0</v>
      </c>
      <c r="I58" s="44">
        <v>0</v>
      </c>
      <c r="J58" s="44">
        <v>0</v>
      </c>
      <c r="K58" s="141">
        <f t="shared" si="1"/>
        <v>11.5</v>
      </c>
      <c r="L58" s="142"/>
      <c r="M58" s="143"/>
    </row>
    <row r="59" spans="1:13" s="2" customFormat="1" ht="12" x14ac:dyDescent="0.3">
      <c r="A59" s="34" t="s">
        <v>58</v>
      </c>
      <c r="B59" s="138" t="s">
        <v>97</v>
      </c>
      <c r="C59" s="139"/>
      <c r="D59" s="140"/>
      <c r="E59" s="43">
        <v>2</v>
      </c>
      <c r="F59" s="44">
        <v>0</v>
      </c>
      <c r="G59" s="44">
        <v>25</v>
      </c>
      <c r="H59" s="44">
        <f t="shared" si="0"/>
        <v>0</v>
      </c>
      <c r="I59" s="44">
        <v>1</v>
      </c>
      <c r="J59" s="44">
        <v>0</v>
      </c>
      <c r="K59" s="141">
        <f>G59/E59</f>
        <v>12.5</v>
      </c>
      <c r="L59" s="142"/>
      <c r="M59" s="143"/>
    </row>
    <row r="60" spans="1:13" s="2" customFormat="1" ht="12" x14ac:dyDescent="0.3">
      <c r="A60" s="45" t="s">
        <v>59</v>
      </c>
      <c r="B60" s="138" t="s">
        <v>102</v>
      </c>
      <c r="C60" s="139"/>
      <c r="D60" s="140"/>
      <c r="E60" s="43">
        <v>4</v>
      </c>
      <c r="F60" s="44">
        <v>0</v>
      </c>
      <c r="G60" s="44">
        <v>27</v>
      </c>
      <c r="H60" s="44">
        <f t="shared" si="0"/>
        <v>0</v>
      </c>
      <c r="I60" s="44">
        <v>1</v>
      </c>
      <c r="J60" s="44">
        <v>0</v>
      </c>
      <c r="K60" s="141">
        <f t="shared" si="1"/>
        <v>6.75</v>
      </c>
      <c r="L60" s="142"/>
      <c r="M60" s="143"/>
    </row>
    <row r="61" spans="1:13" s="2" customFormat="1" ht="12" x14ac:dyDescent="0.3">
      <c r="A61" s="45" t="s">
        <v>60</v>
      </c>
      <c r="B61" s="152" t="s">
        <v>114</v>
      </c>
      <c r="C61" s="153"/>
      <c r="D61" s="154"/>
      <c r="E61" s="46">
        <v>2</v>
      </c>
      <c r="F61" s="47">
        <v>0</v>
      </c>
      <c r="G61" s="47">
        <v>23</v>
      </c>
      <c r="H61" s="44">
        <f t="shared" si="0"/>
        <v>1</v>
      </c>
      <c r="I61" s="47">
        <v>2</v>
      </c>
      <c r="J61" s="47">
        <v>0</v>
      </c>
      <c r="K61" s="141">
        <f t="shared" ref="K61" si="2">G61/E61</f>
        <v>11.5</v>
      </c>
      <c r="L61" s="142"/>
      <c r="M61" s="143"/>
    </row>
    <row r="62" spans="1:13" s="2" customFormat="1" ht="12" x14ac:dyDescent="0.3">
      <c r="A62" s="45" t="s">
        <v>61</v>
      </c>
      <c r="B62" s="152" t="s">
        <v>115</v>
      </c>
      <c r="C62" s="153"/>
      <c r="D62" s="154"/>
      <c r="E62" s="46">
        <v>4</v>
      </c>
      <c r="F62" s="47">
        <v>0</v>
      </c>
      <c r="G62" s="47">
        <v>19</v>
      </c>
      <c r="H62" s="44">
        <f t="shared" si="0"/>
        <v>1</v>
      </c>
      <c r="I62" s="47">
        <v>0</v>
      </c>
      <c r="J62" s="47">
        <v>1</v>
      </c>
      <c r="K62" s="141">
        <f t="shared" ref="K62:K64" si="3">G62/E62</f>
        <v>4.75</v>
      </c>
      <c r="L62" s="142"/>
      <c r="M62" s="143"/>
    </row>
    <row r="63" spans="1:13" s="2" customFormat="1" ht="12" x14ac:dyDescent="0.3">
      <c r="A63" s="45" t="s">
        <v>62</v>
      </c>
      <c r="B63" s="152" t="s">
        <v>98</v>
      </c>
      <c r="C63" s="153"/>
      <c r="D63" s="154"/>
      <c r="E63" s="46">
        <v>2</v>
      </c>
      <c r="F63" s="47">
        <v>0</v>
      </c>
      <c r="G63" s="47">
        <v>19</v>
      </c>
      <c r="H63" s="44">
        <f t="shared" si="0"/>
        <v>0</v>
      </c>
      <c r="I63" s="47">
        <v>2</v>
      </c>
      <c r="J63" s="47">
        <v>0</v>
      </c>
      <c r="K63" s="141">
        <f t="shared" si="3"/>
        <v>9.5</v>
      </c>
      <c r="L63" s="142"/>
      <c r="M63" s="143"/>
    </row>
    <row r="64" spans="1:13" s="2" customFormat="1" ht="12" x14ac:dyDescent="0.3">
      <c r="A64" s="45" t="s">
        <v>92</v>
      </c>
      <c r="B64" s="152" t="s">
        <v>101</v>
      </c>
      <c r="C64" s="153"/>
      <c r="D64" s="154"/>
      <c r="E64" s="46">
        <v>1</v>
      </c>
      <c r="F64" s="47">
        <v>0</v>
      </c>
      <c r="G64" s="47">
        <v>9</v>
      </c>
      <c r="H64" s="47">
        <f t="shared" si="0"/>
        <v>1</v>
      </c>
      <c r="I64" s="47">
        <v>2</v>
      </c>
      <c r="J64" s="47">
        <v>0</v>
      </c>
      <c r="K64" s="141">
        <f t="shared" si="3"/>
        <v>9</v>
      </c>
      <c r="L64" s="142"/>
      <c r="M64" s="143"/>
    </row>
    <row r="65" spans="1:13" s="2" customFormat="1" ht="12" x14ac:dyDescent="0.3">
      <c r="A65" s="45" t="s">
        <v>63</v>
      </c>
      <c r="B65" s="70"/>
      <c r="C65" s="71"/>
      <c r="D65" s="72"/>
      <c r="E65" s="46"/>
      <c r="F65" s="47"/>
      <c r="G65" s="47"/>
      <c r="H65" s="47"/>
      <c r="I65" s="47"/>
      <c r="J65" s="47"/>
      <c r="K65" s="141"/>
      <c r="L65" s="142"/>
      <c r="M65" s="143"/>
    </row>
    <row r="66" spans="1:13" s="2" customFormat="1" ht="12" x14ac:dyDescent="0.3">
      <c r="A66" s="45" t="s">
        <v>94</v>
      </c>
      <c r="B66" s="152" t="s">
        <v>88</v>
      </c>
      <c r="C66" s="153"/>
      <c r="D66" s="154"/>
      <c r="E66" s="46"/>
      <c r="F66" s="47"/>
      <c r="G66" s="47"/>
      <c r="H66" s="47">
        <f>COUNTIF(E42:F52,"=Run")</f>
        <v>0</v>
      </c>
      <c r="I66" s="47"/>
      <c r="J66" s="47"/>
      <c r="K66" s="141"/>
      <c r="L66" s="142"/>
      <c r="M66" s="143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155" t="s">
        <v>12</v>
      </c>
      <c r="C86" s="156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21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2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0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2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25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36" t="s">
        <v>90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</row>
    <row r="94" spans="1:13" s="2" customFormat="1" ht="12" x14ac:dyDescent="0.3"/>
    <row r="95" spans="1:13" s="2" customFormat="1" ht="12" x14ac:dyDescent="0.3">
      <c r="A95" s="56" t="s">
        <v>39</v>
      </c>
      <c r="B95" s="161" t="str">
        <f>B55</f>
        <v>Hendricks XI</v>
      </c>
      <c r="C95" s="162"/>
      <c r="D95" s="162"/>
      <c r="E95" s="162"/>
      <c r="F95" s="162"/>
      <c r="G95" s="162"/>
      <c r="H95" s="162"/>
      <c r="I95" s="66" t="s">
        <v>66</v>
      </c>
      <c r="J95" s="65"/>
      <c r="K95" s="57">
        <f>(1+H9)/E10</f>
        <v>8.3000000000000007</v>
      </c>
    </row>
    <row r="96" spans="1:13" s="2" customFormat="1" ht="12" x14ac:dyDescent="0.3">
      <c r="A96" s="58" t="s">
        <v>40</v>
      </c>
      <c r="B96" s="150" t="s">
        <v>41</v>
      </c>
      <c r="C96" s="150"/>
      <c r="D96" s="150"/>
      <c r="E96" s="150" t="s">
        <v>42</v>
      </c>
      <c r="F96" s="150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134" t="s">
        <v>118</v>
      </c>
      <c r="C97" s="134"/>
      <c r="D97" s="134"/>
      <c r="E97" s="115" t="s">
        <v>48</v>
      </c>
      <c r="F97" s="115"/>
      <c r="G97" s="17" t="str">
        <f>B113</f>
        <v>C Wray</v>
      </c>
      <c r="H97" s="35">
        <v>1</v>
      </c>
      <c r="I97" s="35">
        <v>3</v>
      </c>
      <c r="J97" s="35">
        <v>0</v>
      </c>
      <c r="K97" s="35">
        <v>0</v>
      </c>
    </row>
    <row r="98" spans="1:13" s="2" customFormat="1" ht="12" x14ac:dyDescent="0.3">
      <c r="A98" s="34">
        <v>2</v>
      </c>
      <c r="B98" s="134" t="s">
        <v>119</v>
      </c>
      <c r="C98" s="134"/>
      <c r="D98" s="134"/>
      <c r="E98" s="115" t="s">
        <v>48</v>
      </c>
      <c r="F98" s="115"/>
      <c r="G98" s="17" t="str">
        <f>B115</f>
        <v>D Ward</v>
      </c>
      <c r="H98" s="35">
        <v>16</v>
      </c>
      <c r="I98" s="35">
        <v>28</v>
      </c>
      <c r="J98" s="35">
        <v>2</v>
      </c>
      <c r="K98" s="35">
        <v>0</v>
      </c>
    </row>
    <row r="99" spans="1:13" s="2" customFormat="1" ht="12" x14ac:dyDescent="0.3">
      <c r="A99" s="34">
        <v>3</v>
      </c>
      <c r="B99" s="134" t="s">
        <v>100</v>
      </c>
      <c r="C99" s="134"/>
      <c r="D99" s="134"/>
      <c r="E99" s="115" t="s">
        <v>124</v>
      </c>
      <c r="F99" s="115"/>
      <c r="G99" s="17" t="s">
        <v>86</v>
      </c>
      <c r="H99" s="35">
        <v>14</v>
      </c>
      <c r="I99" s="35">
        <v>12</v>
      </c>
      <c r="J99" s="35">
        <v>2</v>
      </c>
      <c r="K99" s="35">
        <v>0</v>
      </c>
    </row>
    <row r="100" spans="1:13" s="2" customFormat="1" ht="12" x14ac:dyDescent="0.3">
      <c r="A100" s="34">
        <v>4</v>
      </c>
      <c r="B100" s="134" t="s">
        <v>97</v>
      </c>
      <c r="C100" s="134"/>
      <c r="D100" s="134"/>
      <c r="E100" s="115" t="s">
        <v>48</v>
      </c>
      <c r="F100" s="115"/>
      <c r="G100" s="17" t="str">
        <f>B114</f>
        <v>R Wilcox</v>
      </c>
      <c r="H100" s="35">
        <v>14</v>
      </c>
      <c r="I100" s="35">
        <v>18</v>
      </c>
      <c r="J100" s="35">
        <v>0</v>
      </c>
      <c r="K100" s="35">
        <v>0</v>
      </c>
    </row>
    <row r="101" spans="1:13" s="2" customFormat="1" ht="12" x14ac:dyDescent="0.3">
      <c r="A101" s="34">
        <v>5</v>
      </c>
      <c r="B101" s="134" t="s">
        <v>102</v>
      </c>
      <c r="C101" s="134"/>
      <c r="D101" s="134"/>
      <c r="E101" s="115" t="s">
        <v>87</v>
      </c>
      <c r="F101" s="115"/>
      <c r="G101" s="17" t="s">
        <v>86</v>
      </c>
      <c r="H101" s="35">
        <v>36</v>
      </c>
      <c r="I101" s="35">
        <v>27</v>
      </c>
      <c r="J101" s="35">
        <v>2</v>
      </c>
      <c r="K101" s="35">
        <v>2</v>
      </c>
    </row>
    <row r="102" spans="1:13" s="2" customFormat="1" ht="12" x14ac:dyDescent="0.3">
      <c r="A102" s="34">
        <v>6</v>
      </c>
      <c r="B102" s="134" t="s">
        <v>101</v>
      </c>
      <c r="C102" s="134"/>
      <c r="D102" s="134"/>
      <c r="E102" s="115" t="s">
        <v>125</v>
      </c>
      <c r="F102" s="115"/>
      <c r="G102" s="17" t="str">
        <f>B116</f>
        <v>R Cranfield</v>
      </c>
      <c r="H102" s="35">
        <v>0</v>
      </c>
      <c r="I102" s="35">
        <v>4</v>
      </c>
      <c r="J102" s="35">
        <v>0</v>
      </c>
      <c r="K102" s="35">
        <v>0</v>
      </c>
    </row>
    <row r="103" spans="1:13" s="2" customFormat="1" ht="12" x14ac:dyDescent="0.3">
      <c r="A103" s="34">
        <v>7</v>
      </c>
      <c r="B103" s="134" t="s">
        <v>96</v>
      </c>
      <c r="C103" s="134"/>
      <c r="D103" s="134"/>
      <c r="E103" s="115" t="s">
        <v>99</v>
      </c>
      <c r="F103" s="115"/>
      <c r="G103" s="17" t="str">
        <f>B116</f>
        <v>R Cranfield</v>
      </c>
      <c r="H103" s="35">
        <v>4</v>
      </c>
      <c r="I103" s="35">
        <v>6</v>
      </c>
      <c r="J103" s="35">
        <v>0</v>
      </c>
      <c r="K103" s="35">
        <v>0</v>
      </c>
    </row>
    <row r="104" spans="1:13" s="2" customFormat="1" ht="12" x14ac:dyDescent="0.3">
      <c r="A104" s="34">
        <v>8</v>
      </c>
      <c r="B104" s="134" t="s">
        <v>98</v>
      </c>
      <c r="C104" s="134"/>
      <c r="D104" s="134"/>
      <c r="E104" s="115" t="s">
        <v>126</v>
      </c>
      <c r="F104" s="115"/>
      <c r="G104" s="17" t="str">
        <f>B117</f>
        <v>T Workman</v>
      </c>
      <c r="H104" s="35">
        <v>4</v>
      </c>
      <c r="I104" s="35">
        <v>8</v>
      </c>
      <c r="J104" s="35">
        <v>0</v>
      </c>
      <c r="K104" s="35">
        <v>0</v>
      </c>
      <c r="L104" s="3"/>
    </row>
    <row r="105" spans="1:13" s="2" customFormat="1" ht="12" x14ac:dyDescent="0.3">
      <c r="A105" s="34">
        <v>9</v>
      </c>
      <c r="B105" s="134" t="s">
        <v>115</v>
      </c>
      <c r="C105" s="134"/>
      <c r="D105" s="134"/>
      <c r="E105" s="115" t="s">
        <v>87</v>
      </c>
      <c r="F105" s="115"/>
      <c r="G105" s="17" t="s">
        <v>86</v>
      </c>
      <c r="H105" s="35">
        <v>7</v>
      </c>
      <c r="I105" s="35">
        <v>6</v>
      </c>
      <c r="J105" s="35">
        <v>1</v>
      </c>
      <c r="K105" s="35">
        <v>0</v>
      </c>
    </row>
    <row r="106" spans="1:13" s="2" customFormat="1" ht="12" x14ac:dyDescent="0.3">
      <c r="A106" s="34">
        <v>10</v>
      </c>
      <c r="B106" s="134"/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3" s="2" customFormat="1" ht="12" x14ac:dyDescent="0.3">
      <c r="A107" s="34">
        <v>11</v>
      </c>
      <c r="B107" s="134"/>
      <c r="C107" s="134"/>
      <c r="D107" s="134"/>
      <c r="E107" s="115"/>
      <c r="F107" s="115"/>
      <c r="G107" s="17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157"/>
      <c r="C108" s="157"/>
      <c r="D108" s="157"/>
      <c r="E108" s="157"/>
      <c r="F108" s="157"/>
      <c r="G108" s="60"/>
      <c r="H108" s="61">
        <f>SUM(H97:H107)</f>
        <v>96</v>
      </c>
      <c r="I108" s="62">
        <f>SUM(I97:I107)</f>
        <v>112</v>
      </c>
      <c r="J108" s="62">
        <f>SUM(J97:J107)</f>
        <v>7</v>
      </c>
      <c r="K108" s="62">
        <f>SUM(K97:K107)</f>
        <v>2</v>
      </c>
    </row>
    <row r="109" spans="1:13" s="2" customFormat="1" ht="12" x14ac:dyDescent="0.3"/>
    <row r="110" spans="1:13" s="2" customFormat="1" ht="12" x14ac:dyDescent="0.3">
      <c r="A110" s="63" t="s">
        <v>50</v>
      </c>
      <c r="B110" s="158" t="str">
        <f>IF(C10=A5, A5,E5)</f>
        <v>Arreton CC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60"/>
    </row>
    <row r="111" spans="1:13" s="2" customFormat="1" ht="12" x14ac:dyDescent="0.3">
      <c r="A111" s="58" t="s">
        <v>51</v>
      </c>
      <c r="B111" s="150" t="s">
        <v>52</v>
      </c>
      <c r="C111" s="150"/>
      <c r="D111" s="150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0" t="s">
        <v>91</v>
      </c>
      <c r="L111" s="150"/>
      <c r="M111" s="151"/>
    </row>
    <row r="112" spans="1:13" s="2" customFormat="1" ht="12" x14ac:dyDescent="0.3">
      <c r="A112" s="34" t="s">
        <v>56</v>
      </c>
      <c r="B112" s="138" t="s">
        <v>120</v>
      </c>
      <c r="C112" s="139"/>
      <c r="D112" s="140"/>
      <c r="E112" s="43">
        <v>3</v>
      </c>
      <c r="F112" s="44">
        <v>0</v>
      </c>
      <c r="G112" s="44">
        <v>14</v>
      </c>
      <c r="H112" s="47">
        <f>COUNTIF($G$97:$G$107,"="&amp;B112)</f>
        <v>0</v>
      </c>
      <c r="I112" s="44"/>
      <c r="J112" s="44"/>
      <c r="K112" s="141"/>
      <c r="L112" s="142"/>
      <c r="M112" s="143"/>
    </row>
    <row r="113" spans="1:13" s="2" customFormat="1" ht="12" x14ac:dyDescent="0.3">
      <c r="A113" s="34" t="s">
        <v>57</v>
      </c>
      <c r="B113" s="138" t="s">
        <v>121</v>
      </c>
      <c r="C113" s="139"/>
      <c r="D113" s="140"/>
      <c r="E113" s="43">
        <v>3</v>
      </c>
      <c r="F113" s="44">
        <v>0</v>
      </c>
      <c r="G113" s="44">
        <v>17</v>
      </c>
      <c r="H113" s="47">
        <f t="shared" ref="H113:H118" si="4">COUNTIF($G$97:$G$107,"="&amp;B113)</f>
        <v>1</v>
      </c>
      <c r="I113" s="44"/>
      <c r="J113" s="44"/>
      <c r="K113" s="141"/>
      <c r="L113" s="142"/>
      <c r="M113" s="143"/>
    </row>
    <row r="114" spans="1:13" s="2" customFormat="1" ht="12" x14ac:dyDescent="0.3">
      <c r="A114" s="34" t="s">
        <v>58</v>
      </c>
      <c r="B114" s="138" t="s">
        <v>109</v>
      </c>
      <c r="C114" s="139"/>
      <c r="D114" s="140"/>
      <c r="E114" s="43">
        <v>3</v>
      </c>
      <c r="F114" s="44">
        <v>0</v>
      </c>
      <c r="G114" s="44">
        <v>17</v>
      </c>
      <c r="H114" s="47">
        <f t="shared" si="4"/>
        <v>1</v>
      </c>
      <c r="I114" s="44"/>
      <c r="J114" s="44"/>
      <c r="K114" s="141"/>
      <c r="L114" s="142"/>
      <c r="M114" s="143"/>
    </row>
    <row r="115" spans="1:13" s="2" customFormat="1" ht="12" x14ac:dyDescent="0.3">
      <c r="A115" s="45" t="s">
        <v>59</v>
      </c>
      <c r="B115" s="138" t="s">
        <v>107</v>
      </c>
      <c r="C115" s="139"/>
      <c r="D115" s="140"/>
      <c r="E115" s="43">
        <v>4</v>
      </c>
      <c r="F115" s="44">
        <v>0</v>
      </c>
      <c r="G115" s="44">
        <v>17</v>
      </c>
      <c r="H115" s="47">
        <f t="shared" si="4"/>
        <v>1</v>
      </c>
      <c r="I115" s="44"/>
      <c r="J115" s="44"/>
      <c r="K115" s="141"/>
      <c r="L115" s="142"/>
      <c r="M115" s="143"/>
    </row>
    <row r="116" spans="1:13" s="2" customFormat="1" ht="12" x14ac:dyDescent="0.3">
      <c r="A116" s="45" t="s">
        <v>60</v>
      </c>
      <c r="B116" s="152" t="s">
        <v>108</v>
      </c>
      <c r="C116" s="153"/>
      <c r="D116" s="154"/>
      <c r="E116" s="46">
        <v>2</v>
      </c>
      <c r="F116" s="47">
        <v>0</v>
      </c>
      <c r="G116" s="47">
        <v>8</v>
      </c>
      <c r="H116" s="47">
        <f t="shared" si="4"/>
        <v>2</v>
      </c>
      <c r="I116" s="47"/>
      <c r="J116" s="47"/>
      <c r="K116" s="141"/>
      <c r="L116" s="142"/>
      <c r="M116" s="143"/>
    </row>
    <row r="117" spans="1:13" s="2" customFormat="1" ht="12" x14ac:dyDescent="0.3">
      <c r="A117" s="45" t="s">
        <v>67</v>
      </c>
      <c r="B117" s="152" t="s">
        <v>122</v>
      </c>
      <c r="C117" s="153"/>
      <c r="D117" s="154"/>
      <c r="E117" s="46">
        <v>2</v>
      </c>
      <c r="F117" s="47">
        <v>0</v>
      </c>
      <c r="G117" s="47">
        <v>13</v>
      </c>
      <c r="H117" s="47">
        <f t="shared" si="4"/>
        <v>1</v>
      </c>
      <c r="I117" s="47"/>
      <c r="J117" s="47"/>
      <c r="K117" s="141"/>
      <c r="L117" s="142"/>
      <c r="M117" s="143"/>
    </row>
    <row r="118" spans="1:13" s="2" customFormat="1" ht="12" x14ac:dyDescent="0.3">
      <c r="A118" s="45" t="s">
        <v>62</v>
      </c>
      <c r="B118" s="73" t="s">
        <v>110</v>
      </c>
      <c r="C118" s="74"/>
      <c r="D118" s="75"/>
      <c r="E118" s="46">
        <v>2</v>
      </c>
      <c r="F118" s="47">
        <v>0</v>
      </c>
      <c r="G118" s="47">
        <v>21</v>
      </c>
      <c r="H118" s="47">
        <f t="shared" si="4"/>
        <v>0</v>
      </c>
      <c r="I118" s="47"/>
      <c r="J118" s="47"/>
      <c r="K118" s="141"/>
      <c r="L118" s="142"/>
      <c r="M118" s="143"/>
    </row>
    <row r="119" spans="1:13" s="2" customFormat="1" ht="12" x14ac:dyDescent="0.3">
      <c r="A119" s="45" t="s">
        <v>68</v>
      </c>
      <c r="B119" s="73" t="s">
        <v>123</v>
      </c>
      <c r="C119" s="74"/>
      <c r="D119" s="75"/>
      <c r="E119" s="46">
        <v>1</v>
      </c>
      <c r="F119" s="47">
        <v>0</v>
      </c>
      <c r="G119" s="47">
        <v>13</v>
      </c>
      <c r="H119" s="47">
        <f t="shared" ref="H119" si="5">COUNTIF($G$97:$G$107,"="&amp;B119)</f>
        <v>0</v>
      </c>
      <c r="I119" s="47"/>
      <c r="J119" s="47"/>
      <c r="K119" s="141"/>
      <c r="L119" s="142"/>
      <c r="M119" s="143"/>
    </row>
    <row r="120" spans="1:13" s="2" customFormat="1" ht="12" x14ac:dyDescent="0.3">
      <c r="A120" s="45" t="s">
        <v>63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141"/>
      <c r="L120" s="142"/>
      <c r="M120" s="143"/>
    </row>
    <row r="121" spans="1:13" s="2" customFormat="1" ht="12" x14ac:dyDescent="0.3">
      <c r="A121" s="45"/>
      <c r="B121" s="152" t="s">
        <v>88</v>
      </c>
      <c r="C121" s="153"/>
      <c r="D121" s="154"/>
      <c r="E121" s="46"/>
      <c r="F121" s="47"/>
      <c r="G121" s="47"/>
      <c r="H121" s="47">
        <f>COUNTIF(E97:F107,"=Run")</f>
        <v>1</v>
      </c>
      <c r="I121" s="47"/>
      <c r="J121" s="47"/>
      <c r="K121" s="141"/>
      <c r="L121" s="142"/>
      <c r="M121" s="143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5" t="s">
        <v>12</v>
      </c>
      <c r="C135" s="156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23</v>
      </c>
      <c r="D136" s="55"/>
      <c r="E136" s="34" t="s">
        <v>75</v>
      </c>
      <c r="F136" s="43" t="str">
        <f>B97</f>
        <v>Q Khattak</v>
      </c>
      <c r="G136" s="44">
        <v>3</v>
      </c>
      <c r="H136" s="34" t="s">
        <v>80</v>
      </c>
      <c r="I136" s="43" t="str">
        <f>B103</f>
        <v>S Minchinton</v>
      </c>
      <c r="J136" s="44">
        <v>72</v>
      </c>
    </row>
    <row r="137" spans="1:13" x14ac:dyDescent="0.35">
      <c r="A137" s="55"/>
      <c r="B137" s="34" t="s">
        <v>36</v>
      </c>
      <c r="C137" s="44">
        <v>0</v>
      </c>
      <c r="D137" s="55"/>
      <c r="E137" s="34" t="s">
        <v>76</v>
      </c>
      <c r="F137" s="43" t="str">
        <f>B99</f>
        <v>O May</v>
      </c>
      <c r="G137" s="44">
        <v>25</v>
      </c>
      <c r="H137" s="34" t="s">
        <v>81</v>
      </c>
      <c r="I137" s="43" t="str">
        <f>B104</f>
        <v>J Hewlett</v>
      </c>
      <c r="J137" s="44">
        <v>87</v>
      </c>
    </row>
    <row r="138" spans="1:13" x14ac:dyDescent="0.35">
      <c r="A138" s="55"/>
      <c r="B138" s="34" t="s">
        <v>71</v>
      </c>
      <c r="C138" s="44"/>
      <c r="D138" s="55"/>
      <c r="E138" s="34" t="s">
        <v>77</v>
      </c>
      <c r="F138" s="43" t="str">
        <f>B100</f>
        <v>J Gilbert</v>
      </c>
      <c r="G138" s="44">
        <v>51</v>
      </c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2</v>
      </c>
      <c r="D139" s="55"/>
      <c r="E139" s="34" t="s">
        <v>78</v>
      </c>
      <c r="F139" s="46" t="str">
        <f>B98</f>
        <v>O Madhani</v>
      </c>
      <c r="G139" s="47">
        <v>63</v>
      </c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25</v>
      </c>
      <c r="D140" s="55"/>
      <c r="E140" s="34" t="s">
        <v>79</v>
      </c>
      <c r="F140" s="43" t="str">
        <f>B102</f>
        <v>J Peffers</v>
      </c>
      <c r="G140" s="44">
        <v>66</v>
      </c>
      <c r="H140" s="34" t="s">
        <v>84</v>
      </c>
      <c r="I140" s="43"/>
      <c r="J140" s="44"/>
    </row>
  </sheetData>
  <mergeCells count="169">
    <mergeCell ref="K120:M120"/>
    <mergeCell ref="B135:C135"/>
    <mergeCell ref="B95:H95"/>
    <mergeCell ref="B40:K40"/>
    <mergeCell ref="H7:J7"/>
    <mergeCell ref="K7:M7"/>
    <mergeCell ref="K118:M118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2021-08-21T19:44:32Z</dcterms:modified>
</cp:coreProperties>
</file>