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69" documentId="8_{F55DBED9-3CD6-4B5E-92B7-26D4B370D8C1}" xr6:coauthVersionLast="47" xr6:coauthVersionMax="47" xr10:uidLastSave="{ECE10439-4F6D-409B-933C-2BABD1BA129A}"/>
  <bookViews>
    <workbookView minimized="1" xWindow="1080" yWindow="1410" windowWidth="27360" windowHeight="140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9" i="1" l="1"/>
  <c r="I138" i="1"/>
  <c r="I137" i="1"/>
  <c r="F141" i="1"/>
  <c r="F140" i="1"/>
  <c r="F139" i="1"/>
  <c r="F138" i="1"/>
  <c r="F137" i="1"/>
  <c r="G107" i="1"/>
  <c r="G106" i="1"/>
  <c r="G103" i="1"/>
  <c r="G104" i="1"/>
  <c r="G101" i="1"/>
  <c r="E59" i="1"/>
  <c r="G47" i="1"/>
  <c r="G45" i="1"/>
  <c r="G44" i="1"/>
  <c r="E57" i="1"/>
  <c r="A10" i="1"/>
  <c r="G100" i="1"/>
  <c r="K64" i="1"/>
  <c r="K63" i="1"/>
  <c r="G42" i="1"/>
  <c r="G46" i="1"/>
  <c r="H63" i="1"/>
  <c r="H64" i="1"/>
  <c r="C10" i="1"/>
  <c r="B40" i="1"/>
  <c r="B55" i="1"/>
  <c r="B97" i="1"/>
  <c r="B112" i="1"/>
  <c r="H110" i="1"/>
  <c r="C141" i="1"/>
  <c r="H53" i="1"/>
  <c r="C93" i="1"/>
  <c r="K62" i="1"/>
  <c r="H62" i="1"/>
  <c r="K119" i="1"/>
  <c r="H119" i="1"/>
  <c r="H115" i="1"/>
  <c r="H116" i="1"/>
  <c r="H117" i="1"/>
  <c r="H118" i="1"/>
  <c r="K118" i="1"/>
  <c r="H68" i="1"/>
  <c r="K59" i="1"/>
  <c r="K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<sst xmlns="http://schemas.openxmlformats.org/spreadsheetml/2006/main" count="250" uniqueCount="127">
  <si>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</si>
  <si>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</si>
  <si>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</si>
  <si>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</si>
  <si>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</si>
  <si>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</si>
  <si>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</si>
  <si>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</si>
  <si>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</si>
  <si>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</si>
  <si>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</si>
  <si>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</si>
  <si>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</si>
  <si>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</si>
  <si>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</si>
  <si>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</si>
  <si>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</si>
  <si>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</si>
  <si>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</si>
  <si>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</si>
  <si>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</si>
  <si>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</si>
  <si>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</si>
  <si>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</si>
  <si>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</si>
  <si>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</si>
  <si>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</si>
  <si>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</si>
  <si>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</si>
  <si>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</si>
  <si>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</si>
  <si>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</si>
  <si>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</si>
  <si>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</si>
  <si>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</si>
  <si>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</si>
  <si>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</si>
  <si>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</si>
  <si>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</si>
  <si>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</si>
  <si>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</si>
  <si>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</si>
  <si>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</si>
  <si>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</si>
  <si>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</si>
  <si>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</si>
  <si>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</si>
  <si>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</si>
  <si>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</si>
  <si>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</si>
  <si>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</si>
  <si>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</si>
  <si>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</si>
  <si>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</si>
  <si>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</si>
  <si>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</si>
  <si>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</si>
  <si>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</si>
  <si>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</si>
  <si>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</si>
  <si>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</si>
  <si>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</si>
  <si>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</si>
  <si>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</si>
  <si>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</si>
  <si>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</si>
  <si>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</si>
  <si>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</si>
  <si>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</si>
  <si>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</si>
  <si>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</si>
  <si>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</si>
  <si>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</si>
  <si>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</si>
  <si>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</si>
  <si>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</si>
  <si>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</si>
  <si>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</si>
  <si>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</si>
  <si>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</si>
  <si>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</si>
  <si>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</si>
  <si>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</si>
  <si>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</si>
  <si>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</si>
  <si>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</si>
  <si>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</si>
  <si>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</si>
  <si>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</si>
  <si>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</si>
  <si>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</si>
  <si>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9th</t>
  </si>
  <si>
    <t>10th</t>
  </si>
  <si>
    <t>11th</t>
  </si>
  <si>
    <t>Q Khattak</t>
  </si>
  <si>
    <t>LBW</t>
  </si>
  <si>
    <t>O May</t>
  </si>
  <si>
    <t>Caught</t>
  </si>
  <si>
    <t>R Patel</t>
  </si>
  <si>
    <t>Caught Hewlett</t>
  </si>
  <si>
    <t>North Enfield CC</t>
  </si>
  <si>
    <t>North Enfield</t>
  </si>
  <si>
    <t>W Munt</t>
  </si>
  <si>
    <t>C Gillman</t>
  </si>
  <si>
    <t>Z Green</t>
  </si>
  <si>
    <t>A Jessop</t>
  </si>
  <si>
    <t>O Munt</t>
  </si>
  <si>
    <t>T Coughlan</t>
  </si>
  <si>
    <t>N Munt</t>
  </si>
  <si>
    <t>I Tank</t>
  </si>
  <si>
    <t>Andrew Grethe</t>
  </si>
  <si>
    <t>J Hewlett</t>
  </si>
  <si>
    <t>Alex Grethe</t>
  </si>
  <si>
    <t>O Madhani</t>
  </si>
  <si>
    <t>J Hewlett*+</t>
  </si>
  <si>
    <t>R Forrester</t>
  </si>
  <si>
    <t>R Wilson</t>
  </si>
  <si>
    <t>O May+</t>
  </si>
  <si>
    <t>Absent injured</t>
  </si>
  <si>
    <t>F Pearson</t>
  </si>
  <si>
    <t>J Jones</t>
  </si>
  <si>
    <t>D Malleson</t>
  </si>
  <si>
    <t>Run</t>
  </si>
  <si>
    <t>Caught Jessop</t>
  </si>
  <si>
    <t>Caught Wicket</t>
  </si>
  <si>
    <t>Caught and Bowled</t>
  </si>
  <si>
    <t>North Enfield won by 115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</si>
</sst>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="125" zoomScaleNormal="125" workbookViewId="0">
      <selection activeCell="H109" sqref="H10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6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2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2">
      <c r="A4" s="70">
        <v>11</v>
      </c>
      <c r="B4" s="71"/>
      <c r="C4" s="71"/>
      <c r="D4" s="71"/>
      <c r="E4" s="71"/>
      <c r="F4" s="72"/>
      <c r="H4" s="80" t="s">
        <v>126</v>
      </c>
      <c r="I4" s="81"/>
      <c r="J4" s="81"/>
      <c r="K4" s="81"/>
      <c r="L4" s="81"/>
      <c r="M4" s="82"/>
    </row>
    <row r="5" spans="1:13" s="2" customFormat="1" ht="12" x14ac:dyDescent="0.2">
      <c r="A5" s="92" t="s">
        <v>88</v>
      </c>
      <c r="B5" s="93"/>
      <c r="C5" s="94" t="s">
        <v>2</v>
      </c>
      <c r="D5" s="94"/>
      <c r="E5" s="93" t="s">
        <v>100</v>
      </c>
      <c r="F5" s="95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2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2.75" x14ac:dyDescent="0.2">
      <c r="A7" s="73" t="s">
        <v>4</v>
      </c>
      <c r="B7" s="74"/>
      <c r="C7" s="74" t="s">
        <v>5</v>
      </c>
      <c r="D7" s="74"/>
      <c r="E7" s="74" t="s">
        <v>6</v>
      </c>
      <c r="F7" s="75"/>
      <c r="H7" s="152" t="str">
        <f>B40</f>
        <v>North Enfield CC</v>
      </c>
      <c r="I7" s="153"/>
      <c r="J7" s="154"/>
      <c r="K7" s="152" t="str">
        <f>B97</f>
        <v>Hendricks XI</v>
      </c>
      <c r="L7" s="153"/>
      <c r="M7" s="154"/>
    </row>
    <row r="8" spans="1:13" s="2" customFormat="1" ht="12" x14ac:dyDescent="0.2">
      <c r="A8" s="83">
        <v>45158</v>
      </c>
      <c r="B8" s="84"/>
      <c r="C8" s="85">
        <v>0.5625</v>
      </c>
      <c r="D8" s="86"/>
      <c r="E8" s="87" t="s">
        <v>101</v>
      </c>
      <c r="F8" s="8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89" t="s">
        <v>7</v>
      </c>
      <c r="B9" s="90"/>
      <c r="C9" s="90" t="s">
        <v>8</v>
      </c>
      <c r="D9" s="90"/>
      <c r="E9" s="90" t="s">
        <v>66</v>
      </c>
      <c r="F9" s="91"/>
      <c r="H9" s="9">
        <v>265</v>
      </c>
      <c r="I9" s="42">
        <f>SUM(H57:H67)+H68</f>
        <v>5</v>
      </c>
      <c r="J9" s="8">
        <f>SUM(E57:E68)</f>
        <v>35</v>
      </c>
      <c r="K9" s="9">
        <v>150</v>
      </c>
      <c r="L9" s="42">
        <f>SUM(H114:H122)</f>
        <v>8</v>
      </c>
      <c r="M9" s="8">
        <f>SUM(E114:E122)</f>
        <v>34</v>
      </c>
    </row>
    <row r="10" spans="1:13" s="2" customFormat="1" ht="12" x14ac:dyDescent="0.2">
      <c r="A10" s="104" t="str">
        <f>E5</f>
        <v>North Enfield CC</v>
      </c>
      <c r="B10" s="105"/>
      <c r="C10" s="106" t="str">
        <f>E5</f>
        <v>North Enfield CC</v>
      </c>
      <c r="D10" s="107"/>
      <c r="E10" s="87">
        <v>35</v>
      </c>
      <c r="F10" s="88"/>
    </row>
    <row r="11" spans="1:13" s="2" customFormat="1" ht="12" hidden="1" x14ac:dyDescent="0.2"/>
    <row r="12" spans="1:13" s="2" customFormat="1" ht="12" hidden="1" customHeight="1" x14ac:dyDescent="0.2">
      <c r="A12" s="96" t="s">
        <v>13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" customFormat="1" ht="12" hidden="1" x14ac:dyDescent="0.2"/>
    <row r="14" spans="1:13" s="2" customFormat="1" ht="12" hidden="1" x14ac:dyDescent="0.2">
      <c r="A14" s="97" t="str">
        <f>IF(A2=1, A5,E5)</f>
        <v>North Enfield CC</v>
      </c>
      <c r="B14" s="98"/>
      <c r="C14" s="98"/>
      <c r="D14" s="98"/>
      <c r="E14" s="98"/>
      <c r="F14" s="99"/>
      <c r="H14" s="97" t="str">
        <f>IF(A2=1,E5,A5)</f>
        <v>Hendricks XI</v>
      </c>
      <c r="I14" s="98"/>
      <c r="J14" s="98"/>
      <c r="K14" s="98"/>
      <c r="L14" s="98"/>
      <c r="M14" s="99"/>
    </row>
    <row r="15" spans="1:13" s="2" customFormat="1" ht="12" hidden="1" x14ac:dyDescent="0.2">
      <c r="A15" s="10" t="s">
        <v>14</v>
      </c>
      <c r="B15" s="100" t="s">
        <v>15</v>
      </c>
      <c r="C15" s="100"/>
      <c r="D15" s="100"/>
      <c r="E15" s="10" t="s">
        <v>16</v>
      </c>
      <c r="F15" s="10" t="s">
        <v>17</v>
      </c>
      <c r="H15" s="11" t="s">
        <v>14</v>
      </c>
      <c r="I15" s="101" t="s">
        <v>15</v>
      </c>
      <c r="J15" s="101"/>
      <c r="K15" s="10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2"/>
      <c r="C16" s="102"/>
      <c r="D16" s="102"/>
      <c r="E16" s="15"/>
      <c r="F16" s="15"/>
      <c r="H16" s="16" t="s">
        <v>18</v>
      </c>
      <c r="I16" s="103"/>
      <c r="J16" s="103"/>
      <c r="K16" s="103"/>
      <c r="L16" s="17"/>
      <c r="M16" s="18"/>
    </row>
    <row r="17" spans="1:13" s="2" customFormat="1" ht="12" hidden="1" x14ac:dyDescent="0.2">
      <c r="A17" s="14" t="s">
        <v>19</v>
      </c>
      <c r="B17" s="102"/>
      <c r="C17" s="102"/>
      <c r="D17" s="102"/>
      <c r="E17" s="15"/>
      <c r="F17" s="15"/>
      <c r="H17" s="16" t="s">
        <v>19</v>
      </c>
      <c r="I17" s="103"/>
      <c r="J17" s="103"/>
      <c r="K17" s="103"/>
      <c r="L17" s="17"/>
      <c r="M17" s="18"/>
    </row>
    <row r="18" spans="1:13" s="2" customFormat="1" ht="12" hidden="1" x14ac:dyDescent="0.2">
      <c r="A18" s="14" t="s">
        <v>20</v>
      </c>
      <c r="B18" s="102"/>
      <c r="C18" s="102"/>
      <c r="D18" s="102"/>
      <c r="E18" s="15"/>
      <c r="F18" s="15"/>
      <c r="H18" s="16" t="s">
        <v>20</v>
      </c>
      <c r="I18" s="103"/>
      <c r="J18" s="103"/>
      <c r="K18" s="103"/>
      <c r="L18" s="17"/>
      <c r="M18" s="18"/>
    </row>
    <row r="19" spans="1:13" s="2" customFormat="1" ht="12" hidden="1" x14ac:dyDescent="0.2">
      <c r="A19" s="14" t="s">
        <v>21</v>
      </c>
      <c r="B19" s="102"/>
      <c r="C19" s="102"/>
      <c r="D19" s="102"/>
      <c r="E19" s="15"/>
      <c r="F19" s="15"/>
      <c r="H19" s="16" t="s">
        <v>21</v>
      </c>
      <c r="I19" s="103"/>
      <c r="J19" s="103"/>
      <c r="K19" s="103"/>
      <c r="L19" s="17"/>
      <c r="M19" s="18"/>
    </row>
    <row r="20" spans="1:13" s="2" customFormat="1" ht="12" hidden="1" x14ac:dyDescent="0.2">
      <c r="A20" s="14" t="s">
        <v>22</v>
      </c>
      <c r="B20" s="102"/>
      <c r="C20" s="102"/>
      <c r="D20" s="102"/>
      <c r="E20" s="15"/>
      <c r="F20" s="15"/>
      <c r="H20" s="16" t="s">
        <v>22</v>
      </c>
      <c r="I20" s="103"/>
      <c r="J20" s="103"/>
      <c r="K20" s="103"/>
      <c r="L20" s="17"/>
      <c r="M20" s="18"/>
    </row>
    <row r="21" spans="1:13" s="2" customFormat="1" ht="12" hidden="1" x14ac:dyDescent="0.2">
      <c r="A21" s="14" t="s">
        <v>23</v>
      </c>
      <c r="B21" s="102"/>
      <c r="C21" s="102"/>
      <c r="D21" s="102"/>
      <c r="E21" s="15"/>
      <c r="F21" s="15"/>
      <c r="H21" s="16" t="s">
        <v>23</v>
      </c>
      <c r="I21" s="103"/>
      <c r="J21" s="103"/>
      <c r="K21" s="103"/>
      <c r="L21" s="17"/>
      <c r="M21" s="18"/>
    </row>
    <row r="22" spans="1:13" s="2" customFormat="1" ht="12" hidden="1" x14ac:dyDescent="0.2">
      <c r="A22" s="14" t="s">
        <v>24</v>
      </c>
      <c r="B22" s="102"/>
      <c r="C22" s="102"/>
      <c r="D22" s="102"/>
      <c r="E22" s="15"/>
      <c r="F22" s="15"/>
      <c r="H22" s="16" t="s">
        <v>24</v>
      </c>
      <c r="I22" s="103"/>
      <c r="J22" s="103"/>
      <c r="K22" s="103"/>
      <c r="L22" s="17"/>
      <c r="M22" s="18"/>
    </row>
    <row r="23" spans="1:13" s="2" customFormat="1" ht="12" hidden="1" x14ac:dyDescent="0.2">
      <c r="A23" s="14" t="s">
        <v>25</v>
      </c>
      <c r="B23" s="102"/>
      <c r="C23" s="102"/>
      <c r="D23" s="102"/>
      <c r="E23" s="15"/>
      <c r="F23" s="15"/>
      <c r="H23" s="16" t="s">
        <v>25</v>
      </c>
      <c r="I23" s="103"/>
      <c r="J23" s="103"/>
      <c r="K23" s="103"/>
      <c r="L23" s="17"/>
      <c r="M23" s="18"/>
    </row>
    <row r="24" spans="1:13" s="2" customFormat="1" ht="12" hidden="1" x14ac:dyDescent="0.2">
      <c r="A24" s="14" t="s">
        <v>26</v>
      </c>
      <c r="B24" s="102"/>
      <c r="C24" s="102"/>
      <c r="D24" s="102"/>
      <c r="E24" s="15"/>
      <c r="F24" s="15"/>
      <c r="H24" s="16" t="s">
        <v>26</v>
      </c>
      <c r="I24" s="103"/>
      <c r="J24" s="103"/>
      <c r="K24" s="103"/>
      <c r="L24" s="17"/>
      <c r="M24" s="18"/>
    </row>
    <row r="25" spans="1:13" s="2" customFormat="1" ht="12" hidden="1" x14ac:dyDescent="0.2">
      <c r="A25" s="14" t="s">
        <v>27</v>
      </c>
      <c r="B25" s="102"/>
      <c r="C25" s="102"/>
      <c r="D25" s="102"/>
      <c r="E25" s="15"/>
      <c r="F25" s="15"/>
      <c r="H25" s="16" t="s">
        <v>27</v>
      </c>
      <c r="I25" s="103"/>
      <c r="J25" s="103"/>
      <c r="K25" s="103"/>
      <c r="L25" s="17"/>
      <c r="M25" s="18"/>
    </row>
    <row r="26" spans="1:13" s="2" customFormat="1" ht="12" hidden="1" x14ac:dyDescent="0.2">
      <c r="A26" s="14" t="s">
        <v>28</v>
      </c>
      <c r="B26" s="102"/>
      <c r="C26" s="102"/>
      <c r="D26" s="102"/>
      <c r="E26" s="15"/>
      <c r="F26" s="15"/>
      <c r="H26" s="19" t="s">
        <v>28</v>
      </c>
      <c r="I26" s="108"/>
      <c r="J26" s="108"/>
      <c r="K26" s="108"/>
      <c r="L26" s="20"/>
      <c r="M26" s="21"/>
    </row>
    <row r="27" spans="1:13" s="2" customFormat="1" ht="12" hidden="1" x14ac:dyDescent="0.2">
      <c r="A27" s="109" t="s">
        <v>29</v>
      </c>
      <c r="B27" s="110"/>
      <c r="C27" s="110"/>
      <c r="D27" s="110"/>
      <c r="E27" s="110"/>
      <c r="F27" s="111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2">
      <c r="A28" s="22">
        <v>1</v>
      </c>
      <c r="B28" s="115"/>
      <c r="C28" s="115"/>
      <c r="D28" s="115"/>
      <c r="E28" s="23"/>
      <c r="F28" s="24"/>
      <c r="H28" s="22">
        <v>1</v>
      </c>
      <c r="I28" s="115"/>
      <c r="J28" s="115"/>
      <c r="K28" s="115"/>
      <c r="L28" s="23"/>
      <c r="M28" s="24"/>
    </row>
    <row r="29" spans="1:13" s="2" customFormat="1" ht="12" hidden="1" x14ac:dyDescent="0.2">
      <c r="A29" s="16">
        <v>2</v>
      </c>
      <c r="B29" s="103"/>
      <c r="C29" s="103"/>
      <c r="D29" s="103"/>
      <c r="E29" s="17"/>
      <c r="F29" s="18"/>
      <c r="H29" s="16">
        <v>2</v>
      </c>
      <c r="I29" s="103"/>
      <c r="J29" s="103"/>
      <c r="K29" s="103"/>
      <c r="L29" s="17"/>
      <c r="M29" s="18"/>
    </row>
    <row r="30" spans="1:13" s="2" customFormat="1" ht="12" hidden="1" x14ac:dyDescent="0.2">
      <c r="A30" s="19">
        <v>3</v>
      </c>
      <c r="B30" s="108"/>
      <c r="C30" s="108"/>
      <c r="D30" s="108"/>
      <c r="E30" s="20"/>
      <c r="F30" s="21"/>
      <c r="H30" s="19">
        <v>3</v>
      </c>
      <c r="I30" s="108"/>
      <c r="J30" s="108"/>
      <c r="K30" s="108"/>
      <c r="L30" s="20"/>
      <c r="M30" s="21"/>
    </row>
    <row r="31" spans="1:13" s="2" customFormat="1" ht="12" hidden="1" x14ac:dyDescent="0.2">
      <c r="A31" s="119" t="s">
        <v>30</v>
      </c>
      <c r="B31" s="120"/>
      <c r="C31" s="120"/>
      <c r="D31" s="120"/>
      <c r="E31" s="120"/>
      <c r="F31" s="12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2">
      <c r="A32" s="22" t="s">
        <v>31</v>
      </c>
      <c r="B32" s="115"/>
      <c r="C32" s="115"/>
      <c r="D32" s="115"/>
      <c r="E32" s="115"/>
      <c r="F32" s="116"/>
      <c r="H32" s="22" t="s">
        <v>31</v>
      </c>
      <c r="I32" s="115"/>
      <c r="J32" s="115"/>
      <c r="K32" s="115"/>
      <c r="L32" s="115"/>
      <c r="M32" s="116"/>
    </row>
    <row r="33" spans="1:13" s="2" customFormat="1" ht="12" hidden="1" x14ac:dyDescent="0.2">
      <c r="A33" s="16" t="s">
        <v>32</v>
      </c>
      <c r="B33" s="103"/>
      <c r="C33" s="103"/>
      <c r="D33" s="103"/>
      <c r="E33" s="103"/>
      <c r="F33" s="117"/>
      <c r="H33" s="16" t="s">
        <v>32</v>
      </c>
      <c r="I33" s="103"/>
      <c r="J33" s="103"/>
      <c r="K33" s="103"/>
      <c r="L33" s="103"/>
      <c r="M33" s="117"/>
    </row>
    <row r="34" spans="1:13" s="2" customFormat="1" ht="12" hidden="1" x14ac:dyDescent="0.2">
      <c r="A34" s="19" t="s">
        <v>33</v>
      </c>
      <c r="B34" s="108"/>
      <c r="C34" s="108"/>
      <c r="D34" s="108"/>
      <c r="E34" s="108"/>
      <c r="F34" s="118"/>
      <c r="H34" s="19" t="s">
        <v>33</v>
      </c>
      <c r="I34" s="108"/>
      <c r="J34" s="108"/>
      <c r="K34" s="108"/>
      <c r="L34" s="108"/>
      <c r="M34" s="118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3"/>
      <c r="H36" s="123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4" t="s">
        <v>85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2" customFormat="1" ht="12" x14ac:dyDescent="0.2"/>
    <row r="40" spans="1:13" s="2" customFormat="1" ht="12" x14ac:dyDescent="0.2">
      <c r="A40" s="29" t="s">
        <v>39</v>
      </c>
      <c r="B40" s="134" t="str">
        <f>C10</f>
        <v>North Enfield CC</v>
      </c>
      <c r="C40" s="135"/>
      <c r="D40" s="135"/>
      <c r="E40" s="135"/>
      <c r="F40" s="135"/>
      <c r="G40" s="135"/>
      <c r="H40" s="135"/>
      <c r="I40" s="135"/>
      <c r="J40" s="135"/>
      <c r="K40" s="151"/>
    </row>
    <row r="41" spans="1:13" s="2" customFormat="1" ht="12" x14ac:dyDescent="0.2">
      <c r="A41" s="30" t="s">
        <v>40</v>
      </c>
      <c r="B41" s="125" t="s">
        <v>41</v>
      </c>
      <c r="C41" s="125"/>
      <c r="D41" s="125"/>
      <c r="E41" s="125" t="s">
        <v>42</v>
      </c>
      <c r="F41" s="125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122" t="s">
        <v>102</v>
      </c>
      <c r="C42" s="122"/>
      <c r="D42" s="122"/>
      <c r="E42" s="103" t="s">
        <v>95</v>
      </c>
      <c r="F42" s="103"/>
      <c r="G42" s="17" t="str">
        <f>B58</f>
        <v>O May</v>
      </c>
      <c r="H42" s="33">
        <v>14</v>
      </c>
      <c r="I42" s="33"/>
      <c r="J42" s="33"/>
      <c r="K42" s="33"/>
    </row>
    <row r="43" spans="1:13" s="2" customFormat="1" ht="12" x14ac:dyDescent="0.2">
      <c r="A43" s="32">
        <v>2</v>
      </c>
      <c r="B43" s="122" t="s">
        <v>103</v>
      </c>
      <c r="C43" s="122"/>
      <c r="D43" s="122"/>
      <c r="E43" s="103" t="s">
        <v>83</v>
      </c>
      <c r="F43" s="103"/>
      <c r="G43" s="17" t="s">
        <v>82</v>
      </c>
      <c r="H43" s="33">
        <v>150</v>
      </c>
      <c r="I43" s="33"/>
      <c r="J43" s="33"/>
      <c r="K43" s="33"/>
    </row>
    <row r="44" spans="1:13" s="2" customFormat="1" ht="12" x14ac:dyDescent="0.2">
      <c r="A44" s="32">
        <v>3</v>
      </c>
      <c r="B44" s="122" t="s">
        <v>104</v>
      </c>
      <c r="C44" s="122"/>
      <c r="D44" s="122"/>
      <c r="E44" s="103" t="s">
        <v>99</v>
      </c>
      <c r="F44" s="103"/>
      <c r="G44" s="17" t="str">
        <f>B61</f>
        <v>Q Khattak</v>
      </c>
      <c r="H44" s="33">
        <v>39</v>
      </c>
      <c r="I44" s="33"/>
      <c r="J44" s="33"/>
      <c r="K44" s="33"/>
    </row>
    <row r="45" spans="1:13" s="2" customFormat="1" ht="12" x14ac:dyDescent="0.2">
      <c r="A45" s="32">
        <v>4</v>
      </c>
      <c r="B45" s="122" t="s">
        <v>105</v>
      </c>
      <c r="C45" s="122"/>
      <c r="D45" s="122"/>
      <c r="E45" s="103" t="s">
        <v>99</v>
      </c>
      <c r="F45" s="103"/>
      <c r="G45" s="17" t="str">
        <f>B61</f>
        <v>Q Khattak</v>
      </c>
      <c r="H45" s="33">
        <v>8</v>
      </c>
      <c r="I45" s="33"/>
      <c r="J45" s="33"/>
      <c r="K45" s="33"/>
    </row>
    <row r="46" spans="1:13" s="2" customFormat="1" ht="12" x14ac:dyDescent="0.2">
      <c r="A46" s="32">
        <v>5</v>
      </c>
      <c r="B46" s="122" t="s">
        <v>106</v>
      </c>
      <c r="C46" s="122"/>
      <c r="D46" s="122"/>
      <c r="E46" s="103" t="s">
        <v>48</v>
      </c>
      <c r="F46" s="103"/>
      <c r="G46" s="17" t="str">
        <f>B60</f>
        <v>Andrew Grethe</v>
      </c>
      <c r="H46" s="33">
        <v>0</v>
      </c>
      <c r="I46" s="33"/>
      <c r="J46" s="33"/>
      <c r="K46" s="33"/>
    </row>
    <row r="47" spans="1:13" s="2" customFormat="1" ht="12" x14ac:dyDescent="0.2">
      <c r="A47" s="32">
        <v>6</v>
      </c>
      <c r="B47" s="122" t="s">
        <v>107</v>
      </c>
      <c r="C47" s="122"/>
      <c r="D47" s="122"/>
      <c r="E47" s="103" t="s">
        <v>48</v>
      </c>
      <c r="F47" s="103"/>
      <c r="G47" s="17" t="str">
        <f>B63</f>
        <v>Alex Grethe</v>
      </c>
      <c r="H47" s="33">
        <v>16</v>
      </c>
      <c r="I47" s="33"/>
      <c r="J47" s="33"/>
      <c r="K47" s="33"/>
    </row>
    <row r="48" spans="1:13" s="2" customFormat="1" ht="12" x14ac:dyDescent="0.2">
      <c r="A48" s="32">
        <v>7</v>
      </c>
      <c r="B48" s="122" t="s">
        <v>108</v>
      </c>
      <c r="C48" s="122"/>
      <c r="D48" s="122"/>
      <c r="E48" s="103" t="s">
        <v>83</v>
      </c>
      <c r="F48" s="103"/>
      <c r="G48" s="17" t="s">
        <v>82</v>
      </c>
      <c r="H48" s="33">
        <v>5</v>
      </c>
      <c r="I48" s="33"/>
      <c r="J48" s="33"/>
      <c r="K48" s="33"/>
    </row>
    <row r="49" spans="1:13" s="2" customFormat="1" ht="12" x14ac:dyDescent="0.2">
      <c r="A49" s="32">
        <v>8</v>
      </c>
      <c r="B49" s="122"/>
      <c r="C49" s="122"/>
      <c r="D49" s="122"/>
      <c r="E49" s="103"/>
      <c r="F49" s="103"/>
      <c r="G49" s="17"/>
      <c r="H49" s="33"/>
      <c r="I49" s="33"/>
      <c r="J49" s="33"/>
      <c r="K49" s="33"/>
    </row>
    <row r="50" spans="1:13" s="2" customFormat="1" ht="12" x14ac:dyDescent="0.2">
      <c r="A50" s="32">
        <v>9</v>
      </c>
      <c r="B50" s="122"/>
      <c r="C50" s="122"/>
      <c r="D50" s="122"/>
      <c r="E50" s="103"/>
      <c r="F50" s="103"/>
      <c r="G50" s="17"/>
      <c r="H50" s="33"/>
      <c r="I50" s="33"/>
      <c r="J50" s="33"/>
      <c r="K50" s="33"/>
    </row>
    <row r="51" spans="1:13" s="2" customFormat="1" ht="12" x14ac:dyDescent="0.2">
      <c r="A51" s="32">
        <v>10</v>
      </c>
      <c r="B51" s="122"/>
      <c r="C51" s="122"/>
      <c r="D51" s="122"/>
      <c r="E51" s="103"/>
      <c r="F51" s="103"/>
      <c r="G51" s="17"/>
      <c r="H51" s="33"/>
      <c r="I51" s="33"/>
      <c r="J51" s="33"/>
      <c r="K51" s="33"/>
    </row>
    <row r="52" spans="1:13" s="2" customFormat="1" ht="12" x14ac:dyDescent="0.2">
      <c r="A52" s="32">
        <v>11</v>
      </c>
      <c r="B52" s="122"/>
      <c r="C52" s="122"/>
      <c r="D52" s="122"/>
      <c r="E52" s="103"/>
      <c r="F52" s="103"/>
      <c r="G52" s="17"/>
      <c r="H52" s="33"/>
      <c r="I52" s="33"/>
      <c r="J52" s="33"/>
      <c r="K52" s="33"/>
    </row>
    <row r="53" spans="1:13" s="2" customFormat="1" ht="12" x14ac:dyDescent="0.2">
      <c r="A53" s="34" t="s">
        <v>49</v>
      </c>
      <c r="B53" s="132"/>
      <c r="C53" s="132"/>
      <c r="D53" s="132"/>
      <c r="E53" s="133"/>
      <c r="F53" s="133"/>
      <c r="G53" s="35"/>
      <c r="H53" s="36">
        <f>SUM(H42:H52)</f>
        <v>232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2"/>
    <row r="55" spans="1:13" s="2" customFormat="1" ht="12" x14ac:dyDescent="0.2">
      <c r="A55" s="38" t="s">
        <v>50</v>
      </c>
      <c r="B55" s="134" t="str">
        <f>IF(B40=E5,A5,E5)</f>
        <v>Hendricks XI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2" customFormat="1" ht="12" x14ac:dyDescent="0.2">
      <c r="A56" s="39" t="s">
        <v>51</v>
      </c>
      <c r="B56" s="137" t="s">
        <v>52</v>
      </c>
      <c r="C56" s="137"/>
      <c r="D56" s="137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38" t="s">
        <v>87</v>
      </c>
      <c r="L56" s="138"/>
      <c r="M56" s="139"/>
    </row>
    <row r="57" spans="1:13" s="2" customFormat="1" ht="12" x14ac:dyDescent="0.2">
      <c r="A57" s="32" t="s">
        <v>56</v>
      </c>
      <c r="B57" s="126" t="s">
        <v>98</v>
      </c>
      <c r="C57" s="127"/>
      <c r="D57" s="128"/>
      <c r="E57" s="41">
        <f>7/6</f>
        <v>1.1666666666666667</v>
      </c>
      <c r="F57" s="42">
        <v>0</v>
      </c>
      <c r="G57" s="42">
        <v>13</v>
      </c>
      <c r="H57" s="42">
        <f t="shared" ref="H57:H65" si="0">COUNTIF($G$42:$G$52,"="&amp;B57)</f>
        <v>0</v>
      </c>
      <c r="I57" s="42">
        <v>2</v>
      </c>
      <c r="J57" s="42">
        <v>1</v>
      </c>
      <c r="K57" s="129">
        <f t="shared" ref="K57:K61" si="1">G57/E57</f>
        <v>11.142857142857142</v>
      </c>
      <c r="L57" s="130"/>
      <c r="M57" s="131"/>
    </row>
    <row r="58" spans="1:13" s="2" customFormat="1" ht="12" x14ac:dyDescent="0.2">
      <c r="A58" s="32" t="s">
        <v>57</v>
      </c>
      <c r="B58" s="126" t="s">
        <v>96</v>
      </c>
      <c r="C58" s="127"/>
      <c r="D58" s="128"/>
      <c r="E58" s="41">
        <v>6</v>
      </c>
      <c r="F58" s="42">
        <v>0</v>
      </c>
      <c r="G58" s="42">
        <v>45</v>
      </c>
      <c r="H58" s="42">
        <f t="shared" si="0"/>
        <v>1</v>
      </c>
      <c r="I58" s="42">
        <v>9</v>
      </c>
      <c r="J58" s="42">
        <v>0</v>
      </c>
      <c r="K58" s="129">
        <f t="shared" si="1"/>
        <v>7.5</v>
      </c>
      <c r="L58" s="130"/>
      <c r="M58" s="131"/>
    </row>
    <row r="59" spans="1:13" s="2" customFormat="1" ht="12" x14ac:dyDescent="0.2">
      <c r="A59" s="32" t="s">
        <v>58</v>
      </c>
      <c r="B59" s="126" t="s">
        <v>109</v>
      </c>
      <c r="C59" s="127"/>
      <c r="D59" s="128"/>
      <c r="E59" s="41">
        <f>35/6</f>
        <v>5.833333333333333</v>
      </c>
      <c r="F59" s="42">
        <v>0</v>
      </c>
      <c r="G59" s="42">
        <v>41</v>
      </c>
      <c r="H59" s="42">
        <f t="shared" si="0"/>
        <v>0</v>
      </c>
      <c r="I59" s="42">
        <v>0</v>
      </c>
      <c r="J59" s="42">
        <v>0</v>
      </c>
      <c r="K59" s="129">
        <f>G59/E59</f>
        <v>7.0285714285714294</v>
      </c>
      <c r="L59" s="130"/>
      <c r="M59" s="131"/>
    </row>
    <row r="60" spans="1:13" s="2" customFormat="1" ht="12" x14ac:dyDescent="0.2">
      <c r="A60" s="43" t="s">
        <v>59</v>
      </c>
      <c r="B60" s="126" t="s">
        <v>110</v>
      </c>
      <c r="C60" s="127"/>
      <c r="D60" s="128"/>
      <c r="E60" s="41">
        <v>7</v>
      </c>
      <c r="F60" s="42">
        <v>0</v>
      </c>
      <c r="G60" s="42">
        <v>43</v>
      </c>
      <c r="H60" s="42">
        <f t="shared" si="0"/>
        <v>1</v>
      </c>
      <c r="I60" s="42">
        <v>2</v>
      </c>
      <c r="J60" s="42">
        <v>1</v>
      </c>
      <c r="K60" s="129">
        <f t="shared" si="1"/>
        <v>6.1428571428571432</v>
      </c>
      <c r="L60" s="130"/>
      <c r="M60" s="131"/>
    </row>
    <row r="61" spans="1:13" s="2" customFormat="1" ht="12" x14ac:dyDescent="0.2">
      <c r="A61" s="43" t="s">
        <v>60</v>
      </c>
      <c r="B61" s="140" t="s">
        <v>94</v>
      </c>
      <c r="C61" s="141"/>
      <c r="D61" s="142"/>
      <c r="E61" s="44">
        <v>7</v>
      </c>
      <c r="F61" s="45">
        <v>0</v>
      </c>
      <c r="G61" s="45">
        <v>31</v>
      </c>
      <c r="H61" s="42">
        <f t="shared" si="0"/>
        <v>2</v>
      </c>
      <c r="I61" s="45">
        <v>0</v>
      </c>
      <c r="J61" s="45">
        <v>0</v>
      </c>
      <c r="K61" s="129">
        <f t="shared" si="1"/>
        <v>4.4285714285714288</v>
      </c>
      <c r="L61" s="130"/>
      <c r="M61" s="131"/>
    </row>
    <row r="62" spans="1:13" s="2" customFormat="1" ht="12" x14ac:dyDescent="0.2">
      <c r="A62" s="43" t="s">
        <v>65</v>
      </c>
      <c r="B62" s="64" t="s">
        <v>111</v>
      </c>
      <c r="C62" s="65"/>
      <c r="D62" s="66"/>
      <c r="E62" s="44">
        <v>2</v>
      </c>
      <c r="F62" s="45">
        <v>0</v>
      </c>
      <c r="G62" s="45">
        <v>23</v>
      </c>
      <c r="H62" s="42">
        <f t="shared" si="0"/>
        <v>0</v>
      </c>
      <c r="I62" s="45">
        <v>0</v>
      </c>
      <c r="J62" s="45">
        <v>0</v>
      </c>
      <c r="K62" s="129">
        <f t="shared" ref="K62" si="2">G62/E62</f>
        <v>11.5</v>
      </c>
      <c r="L62" s="130"/>
      <c r="M62" s="131"/>
    </row>
    <row r="63" spans="1:13" s="2" customFormat="1" ht="12" x14ac:dyDescent="0.2">
      <c r="A63" s="43" t="s">
        <v>61</v>
      </c>
      <c r="B63" s="64" t="s">
        <v>112</v>
      </c>
      <c r="C63" s="65"/>
      <c r="D63" s="66"/>
      <c r="E63" s="44">
        <v>4</v>
      </c>
      <c r="F63" s="45">
        <v>0</v>
      </c>
      <c r="G63" s="45">
        <v>36</v>
      </c>
      <c r="H63" s="42">
        <f t="shared" si="0"/>
        <v>1</v>
      </c>
      <c r="I63" s="45">
        <v>1</v>
      </c>
      <c r="J63" s="45">
        <v>3</v>
      </c>
      <c r="K63" s="129">
        <f t="shared" ref="K63" si="3">G63/E63</f>
        <v>9</v>
      </c>
      <c r="L63" s="130"/>
      <c r="M63" s="131"/>
    </row>
    <row r="64" spans="1:13" s="2" customFormat="1" ht="12" x14ac:dyDescent="0.2">
      <c r="A64" s="43" t="s">
        <v>89</v>
      </c>
      <c r="B64" s="64" t="s">
        <v>113</v>
      </c>
      <c r="C64" s="65"/>
      <c r="D64" s="66"/>
      <c r="E64" s="44">
        <v>2</v>
      </c>
      <c r="F64" s="45">
        <v>0</v>
      </c>
      <c r="G64" s="45">
        <v>23</v>
      </c>
      <c r="H64" s="42">
        <f t="shared" si="0"/>
        <v>0</v>
      </c>
      <c r="I64" s="45">
        <v>1</v>
      </c>
      <c r="J64" s="45">
        <v>0</v>
      </c>
      <c r="K64" s="129">
        <f t="shared" ref="K64:K65" si="4">G64/E64</f>
        <v>11.5</v>
      </c>
      <c r="L64" s="130"/>
      <c r="M64" s="131"/>
    </row>
    <row r="65" spans="1:13" s="2" customFormat="1" ht="12" x14ac:dyDescent="0.2">
      <c r="A65" s="43" t="s">
        <v>91</v>
      </c>
      <c r="B65" s="64"/>
      <c r="C65" s="65"/>
      <c r="D65" s="66"/>
      <c r="E65" s="44"/>
      <c r="F65" s="45"/>
      <c r="G65" s="45"/>
      <c r="H65" s="42"/>
      <c r="I65" s="45"/>
      <c r="J65" s="45"/>
      <c r="K65" s="129"/>
      <c r="L65" s="130"/>
      <c r="M65" s="131"/>
    </row>
    <row r="66" spans="1:13" s="2" customFormat="1" ht="12" x14ac:dyDescent="0.2">
      <c r="A66" s="43" t="s">
        <v>92</v>
      </c>
      <c r="B66" s="64"/>
      <c r="C66" s="65"/>
      <c r="D66" s="66"/>
      <c r="E66" s="44"/>
      <c r="F66" s="45"/>
      <c r="G66" s="45"/>
      <c r="H66" s="42"/>
      <c r="I66" s="45"/>
      <c r="J66" s="45"/>
      <c r="K66" s="129"/>
      <c r="L66" s="130"/>
      <c r="M66" s="131"/>
    </row>
    <row r="67" spans="1:13" s="2" customFormat="1" ht="12" x14ac:dyDescent="0.2">
      <c r="A67" s="43" t="s">
        <v>93</v>
      </c>
      <c r="B67" s="140"/>
      <c r="C67" s="141"/>
      <c r="D67" s="142"/>
      <c r="E67" s="44"/>
      <c r="F67" s="45"/>
      <c r="G67" s="45"/>
      <c r="H67" s="42"/>
      <c r="I67" s="45"/>
      <c r="J67" s="45"/>
      <c r="K67" s="129"/>
      <c r="L67" s="130"/>
      <c r="M67" s="131"/>
    </row>
    <row r="68" spans="1:13" s="2" customFormat="1" ht="12" x14ac:dyDescent="0.2">
      <c r="A68" s="43"/>
      <c r="B68" s="140" t="s">
        <v>84</v>
      </c>
      <c r="C68" s="141"/>
      <c r="D68" s="142"/>
      <c r="E68" s="44"/>
      <c r="F68" s="45"/>
      <c r="G68" s="45"/>
      <c r="H68" s="45">
        <f>COUNTIF(E42:F52,"=Run")</f>
        <v>0</v>
      </c>
      <c r="I68" s="45"/>
      <c r="J68" s="45"/>
      <c r="K68" s="129"/>
      <c r="L68" s="130"/>
      <c r="M68" s="131"/>
    </row>
    <row r="69" spans="1:13" s="2" customFormat="1" ht="12" hidden="1" x14ac:dyDescent="0.2"/>
    <row r="70" spans="1:13" s="2" customFormat="1" ht="12" hidden="1" x14ac:dyDescent="0.2">
      <c r="A70" s="46" t="s">
        <v>62</v>
      </c>
    </row>
    <row r="71" spans="1:13" s="2" customFormat="1" ht="12" hidden="1" x14ac:dyDescent="0.2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143" t="s">
        <v>12</v>
      </c>
      <c r="C88" s="144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2">
      <c r="B89" s="32" t="s">
        <v>54</v>
      </c>
      <c r="C89" s="42">
        <v>18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2">
      <c r="B90" s="32" t="s">
        <v>36</v>
      </c>
      <c r="C90" s="42">
        <v>7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2">
      <c r="B91" s="32" t="s">
        <v>67</v>
      </c>
      <c r="C91" s="42">
        <v>0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2">
      <c r="B92" s="32" t="s">
        <v>68</v>
      </c>
      <c r="C92" s="42">
        <v>3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2">
      <c r="B93" s="32" t="s">
        <v>69</v>
      </c>
      <c r="C93" s="45">
        <f>SUM(C89:C92)</f>
        <v>28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2"/>
    <row r="95" spans="1:13" s="2" customFormat="1" ht="12" x14ac:dyDescent="0.2">
      <c r="A95" s="124" t="s">
        <v>86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s="2" customFormat="1" ht="12" x14ac:dyDescent="0.2"/>
    <row r="97" spans="1:13" s="2" customFormat="1" ht="12" x14ac:dyDescent="0.2">
      <c r="A97" s="53" t="s">
        <v>39</v>
      </c>
      <c r="B97" s="149" t="str">
        <f>B55</f>
        <v>Hendricks XI</v>
      </c>
      <c r="C97" s="150"/>
      <c r="D97" s="150"/>
      <c r="E97" s="150"/>
      <c r="F97" s="150"/>
      <c r="G97" s="150"/>
      <c r="H97" s="150"/>
      <c r="I97" s="63" t="s">
        <v>64</v>
      </c>
      <c r="J97" s="62"/>
      <c r="K97" s="54">
        <f>(1+H9)/E10</f>
        <v>7.6</v>
      </c>
    </row>
    <row r="98" spans="1:13" s="2" customFormat="1" ht="12" x14ac:dyDescent="0.2">
      <c r="A98" s="55" t="s">
        <v>40</v>
      </c>
      <c r="B98" s="138" t="s">
        <v>41</v>
      </c>
      <c r="C98" s="138"/>
      <c r="D98" s="138"/>
      <c r="E98" s="138" t="s">
        <v>42</v>
      </c>
      <c r="F98" s="138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122" t="s">
        <v>114</v>
      </c>
      <c r="C99" s="122"/>
      <c r="D99" s="122"/>
      <c r="E99" s="103" t="s">
        <v>122</v>
      </c>
      <c r="F99" s="103"/>
      <c r="G99" s="17" t="s">
        <v>82</v>
      </c>
      <c r="H99" s="33">
        <v>0</v>
      </c>
      <c r="I99" s="33">
        <v>19</v>
      </c>
      <c r="J99" s="33">
        <v>0</v>
      </c>
      <c r="K99" s="33">
        <v>0</v>
      </c>
    </row>
    <row r="100" spans="1:13" s="2" customFormat="1" ht="12" x14ac:dyDescent="0.2">
      <c r="A100" s="32">
        <v>2</v>
      </c>
      <c r="B100" s="122" t="s">
        <v>109</v>
      </c>
      <c r="C100" s="122"/>
      <c r="D100" s="122"/>
      <c r="E100" s="103" t="s">
        <v>97</v>
      </c>
      <c r="F100" s="103"/>
      <c r="G100" s="17" t="str">
        <f>B117</f>
        <v>D Malleson</v>
      </c>
      <c r="H100" s="33">
        <v>37</v>
      </c>
      <c r="I100" s="33">
        <v>59</v>
      </c>
      <c r="J100" s="33">
        <v>5</v>
      </c>
      <c r="K100" s="33">
        <v>1</v>
      </c>
    </row>
    <row r="101" spans="1:13" s="2" customFormat="1" ht="12" x14ac:dyDescent="0.2">
      <c r="A101" s="32">
        <v>3</v>
      </c>
      <c r="B101" s="122" t="s">
        <v>94</v>
      </c>
      <c r="C101" s="122"/>
      <c r="D101" s="122"/>
      <c r="E101" s="103" t="s">
        <v>97</v>
      </c>
      <c r="F101" s="103"/>
      <c r="G101" s="17" t="str">
        <f>B119</f>
        <v>W Munt</v>
      </c>
      <c r="H101" s="33">
        <v>56</v>
      </c>
      <c r="I101" s="33">
        <v>65</v>
      </c>
      <c r="J101" s="33">
        <v>8</v>
      </c>
      <c r="K101" s="33">
        <v>0</v>
      </c>
    </row>
    <row r="102" spans="1:13" s="2" customFormat="1" ht="12" x14ac:dyDescent="0.2">
      <c r="A102" s="32">
        <v>4</v>
      </c>
      <c r="B102" s="122" t="s">
        <v>113</v>
      </c>
      <c r="C102" s="122"/>
      <c r="D102" s="122"/>
      <c r="E102" s="103" t="s">
        <v>122</v>
      </c>
      <c r="F102" s="103"/>
      <c r="G102" s="17" t="s">
        <v>82</v>
      </c>
      <c r="H102" s="33">
        <v>7</v>
      </c>
      <c r="I102" s="33">
        <v>9</v>
      </c>
      <c r="J102" s="33">
        <v>1</v>
      </c>
      <c r="K102" s="33">
        <v>0</v>
      </c>
    </row>
    <row r="103" spans="1:13" s="2" customFormat="1" ht="12" x14ac:dyDescent="0.2">
      <c r="A103" s="32">
        <v>5</v>
      </c>
      <c r="B103" s="122" t="s">
        <v>115</v>
      </c>
      <c r="C103" s="122"/>
      <c r="D103" s="122"/>
      <c r="E103" s="103" t="s">
        <v>123</v>
      </c>
      <c r="F103" s="103"/>
      <c r="G103" s="17" t="str">
        <f>B118</f>
        <v>N Munt</v>
      </c>
      <c r="H103" s="33">
        <v>1</v>
      </c>
      <c r="I103" s="33">
        <v>9</v>
      </c>
      <c r="J103" s="33">
        <v>0</v>
      </c>
      <c r="K103" s="33">
        <v>0</v>
      </c>
    </row>
    <row r="104" spans="1:13" s="2" customFormat="1" ht="12" x14ac:dyDescent="0.2">
      <c r="A104" s="32">
        <v>6</v>
      </c>
      <c r="B104" s="122" t="s">
        <v>116</v>
      </c>
      <c r="C104" s="122"/>
      <c r="D104" s="122"/>
      <c r="E104" s="103" t="s">
        <v>123</v>
      </c>
      <c r="F104" s="103"/>
      <c r="G104" s="17" t="str">
        <f>B119</f>
        <v>W Munt</v>
      </c>
      <c r="H104" s="33">
        <v>6</v>
      </c>
      <c r="I104" s="33">
        <v>13</v>
      </c>
      <c r="J104" s="33">
        <v>0</v>
      </c>
      <c r="K104" s="33">
        <v>0</v>
      </c>
    </row>
    <row r="105" spans="1:13" s="2" customFormat="1" ht="12" x14ac:dyDescent="0.2">
      <c r="A105" s="32">
        <v>7</v>
      </c>
      <c r="B105" s="122" t="s">
        <v>117</v>
      </c>
      <c r="C105" s="122"/>
      <c r="D105" s="122"/>
      <c r="E105" s="103" t="s">
        <v>83</v>
      </c>
      <c r="F105" s="103"/>
      <c r="G105" s="17" t="s">
        <v>82</v>
      </c>
      <c r="H105" s="33">
        <v>18</v>
      </c>
      <c r="I105" s="33">
        <v>21</v>
      </c>
      <c r="J105" s="33">
        <v>3</v>
      </c>
      <c r="K105" s="33">
        <v>0</v>
      </c>
    </row>
    <row r="106" spans="1:13" s="2" customFormat="1" ht="12" x14ac:dyDescent="0.2">
      <c r="A106" s="32">
        <v>8</v>
      </c>
      <c r="B106" s="122" t="s">
        <v>110</v>
      </c>
      <c r="C106" s="122"/>
      <c r="D106" s="122"/>
      <c r="E106" s="103" t="s">
        <v>124</v>
      </c>
      <c r="F106" s="103"/>
      <c r="G106" s="17" t="str">
        <f>B119</f>
        <v>W Munt</v>
      </c>
      <c r="H106" s="33">
        <v>0</v>
      </c>
      <c r="I106" s="33">
        <v>2</v>
      </c>
      <c r="J106" s="33">
        <v>0</v>
      </c>
      <c r="K106" s="33">
        <v>0</v>
      </c>
      <c r="L106" s="3"/>
    </row>
    <row r="107" spans="1:13" s="2" customFormat="1" ht="12" x14ac:dyDescent="0.2">
      <c r="A107" s="32">
        <v>9</v>
      </c>
      <c r="B107" s="122" t="s">
        <v>112</v>
      </c>
      <c r="C107" s="122"/>
      <c r="D107" s="122"/>
      <c r="E107" s="103" t="s">
        <v>125</v>
      </c>
      <c r="F107" s="103"/>
      <c r="G107" s="17" t="str">
        <f>B118</f>
        <v>N Munt</v>
      </c>
      <c r="H107" s="33">
        <v>5</v>
      </c>
      <c r="I107" s="33">
        <v>5</v>
      </c>
      <c r="J107" s="33">
        <v>0</v>
      </c>
      <c r="K107" s="33">
        <v>0</v>
      </c>
    </row>
    <row r="108" spans="1:13" s="2" customFormat="1" ht="12" x14ac:dyDescent="0.2">
      <c r="A108" s="32">
        <v>10</v>
      </c>
      <c r="B108" s="122"/>
      <c r="C108" s="122"/>
      <c r="D108" s="122"/>
      <c r="E108" s="103"/>
      <c r="F108" s="103"/>
      <c r="G108" s="17"/>
      <c r="H108" s="33"/>
      <c r="I108" s="33"/>
      <c r="J108" s="33"/>
      <c r="K108" s="33"/>
    </row>
    <row r="109" spans="1:13" s="2" customFormat="1" ht="12" x14ac:dyDescent="0.2">
      <c r="A109" s="32">
        <v>11</v>
      </c>
      <c r="B109" s="122" t="s">
        <v>98</v>
      </c>
      <c r="C109" s="122"/>
      <c r="D109" s="122"/>
      <c r="E109" s="103" t="s">
        <v>118</v>
      </c>
      <c r="F109" s="103"/>
      <c r="G109" s="17"/>
      <c r="H109" s="33"/>
      <c r="I109" s="33"/>
      <c r="J109" s="33"/>
      <c r="K109" s="33"/>
    </row>
    <row r="110" spans="1:13" s="2" customFormat="1" ht="12" x14ac:dyDescent="0.2">
      <c r="A110" s="34" t="s">
        <v>49</v>
      </c>
      <c r="B110" s="145"/>
      <c r="C110" s="145"/>
      <c r="D110" s="145"/>
      <c r="E110" s="145"/>
      <c r="F110" s="145"/>
      <c r="G110" s="57"/>
      <c r="H110" s="58">
        <f>SUM(H99:H109)</f>
        <v>130</v>
      </c>
      <c r="I110" s="59">
        <f>SUM(I99:I109)</f>
        <v>202</v>
      </c>
      <c r="J110" s="59">
        <f>SUM(J99:J109)</f>
        <v>17</v>
      </c>
      <c r="K110" s="59">
        <f>SUM(K99:K109)</f>
        <v>1</v>
      </c>
    </row>
    <row r="111" spans="1:13" s="2" customFormat="1" ht="12" x14ac:dyDescent="0.2"/>
    <row r="112" spans="1:13" s="2" customFormat="1" ht="12" x14ac:dyDescent="0.2">
      <c r="A112" s="60" t="s">
        <v>50</v>
      </c>
      <c r="B112" s="146" t="str">
        <f>IF(B97=A5,E5,A5)</f>
        <v>North Enfield CC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8"/>
    </row>
    <row r="113" spans="1:13" s="2" customFormat="1" ht="12" x14ac:dyDescent="0.2">
      <c r="A113" s="55" t="s">
        <v>51</v>
      </c>
      <c r="B113" s="138" t="s">
        <v>52</v>
      </c>
      <c r="C113" s="138"/>
      <c r="D113" s="138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138" t="s">
        <v>87</v>
      </c>
      <c r="L113" s="138"/>
      <c r="M113" s="139"/>
    </row>
    <row r="114" spans="1:13" s="2" customFormat="1" ht="12" x14ac:dyDescent="0.2">
      <c r="A114" s="32" t="s">
        <v>56</v>
      </c>
      <c r="B114" s="126" t="s">
        <v>106</v>
      </c>
      <c r="C114" s="127"/>
      <c r="D114" s="128"/>
      <c r="E114" s="41">
        <v>6</v>
      </c>
      <c r="F114" s="42">
        <v>4</v>
      </c>
      <c r="G114" s="42">
        <v>2</v>
      </c>
      <c r="H114" s="42">
        <f>COUNTIF($G$99:$G$109,"="&amp;B114)</f>
        <v>0</v>
      </c>
      <c r="I114" s="42"/>
      <c r="J114" s="42"/>
      <c r="K114" s="129">
        <f t="shared" ref="K114:K117" si="5">G114/E114</f>
        <v>0.33333333333333331</v>
      </c>
      <c r="L114" s="130"/>
      <c r="M114" s="131"/>
    </row>
    <row r="115" spans="1:13" s="2" customFormat="1" ht="12" x14ac:dyDescent="0.2">
      <c r="A115" s="32" t="s">
        <v>57</v>
      </c>
      <c r="B115" s="126" t="s">
        <v>119</v>
      </c>
      <c r="C115" s="127"/>
      <c r="D115" s="128"/>
      <c r="E115" s="41">
        <v>5</v>
      </c>
      <c r="F115" s="42">
        <v>0</v>
      </c>
      <c r="G115" s="42">
        <v>31</v>
      </c>
      <c r="H115" s="42">
        <f t="shared" ref="H115:H119" si="6">COUNTIF($G$99:$G$109,"="&amp;B115)</f>
        <v>0</v>
      </c>
      <c r="I115" s="42"/>
      <c r="J115" s="42"/>
      <c r="K115" s="129">
        <f t="shared" si="5"/>
        <v>6.2</v>
      </c>
      <c r="L115" s="130"/>
      <c r="M115" s="131"/>
    </row>
    <row r="116" spans="1:13" s="2" customFormat="1" ht="12" x14ac:dyDescent="0.2">
      <c r="A116" s="32" t="s">
        <v>58</v>
      </c>
      <c r="B116" s="126" t="s">
        <v>120</v>
      </c>
      <c r="C116" s="127"/>
      <c r="D116" s="128"/>
      <c r="E116" s="41">
        <v>7</v>
      </c>
      <c r="F116" s="42">
        <v>0</v>
      </c>
      <c r="G116" s="42">
        <v>32</v>
      </c>
      <c r="H116" s="42">
        <f t="shared" si="6"/>
        <v>0</v>
      </c>
      <c r="I116" s="42"/>
      <c r="J116" s="42"/>
      <c r="K116" s="129">
        <f t="shared" si="5"/>
        <v>4.5714285714285712</v>
      </c>
      <c r="L116" s="130"/>
      <c r="M116" s="131"/>
    </row>
    <row r="117" spans="1:13" s="2" customFormat="1" ht="12" x14ac:dyDescent="0.2">
      <c r="A117" s="43" t="s">
        <v>59</v>
      </c>
      <c r="B117" s="126" t="s">
        <v>121</v>
      </c>
      <c r="C117" s="127"/>
      <c r="D117" s="128"/>
      <c r="E117" s="41">
        <v>7</v>
      </c>
      <c r="F117" s="42">
        <v>0</v>
      </c>
      <c r="G117" s="42">
        <v>38</v>
      </c>
      <c r="H117" s="42">
        <f t="shared" si="6"/>
        <v>1</v>
      </c>
      <c r="I117" s="42"/>
      <c r="J117" s="42"/>
      <c r="K117" s="129">
        <f t="shared" si="5"/>
        <v>5.4285714285714288</v>
      </c>
      <c r="L117" s="130"/>
      <c r="M117" s="131"/>
    </row>
    <row r="118" spans="1:13" s="2" customFormat="1" ht="12" x14ac:dyDescent="0.2">
      <c r="A118" s="43" t="s">
        <v>60</v>
      </c>
      <c r="B118" s="140" t="s">
        <v>108</v>
      </c>
      <c r="C118" s="141"/>
      <c r="D118" s="142"/>
      <c r="E118" s="44">
        <v>5</v>
      </c>
      <c r="F118" s="45">
        <v>0</v>
      </c>
      <c r="G118" s="45">
        <v>27</v>
      </c>
      <c r="H118" s="42">
        <f t="shared" si="6"/>
        <v>2</v>
      </c>
      <c r="I118" s="45"/>
      <c r="J118" s="45"/>
      <c r="K118" s="129">
        <f t="shared" ref="K118" si="7">G118/E118</f>
        <v>5.4</v>
      </c>
      <c r="L118" s="130"/>
      <c r="M118" s="131"/>
    </row>
    <row r="119" spans="1:13" s="2" customFormat="1" ht="12" x14ac:dyDescent="0.2">
      <c r="A119" s="43" t="s">
        <v>65</v>
      </c>
      <c r="B119" s="140" t="s">
        <v>102</v>
      </c>
      <c r="C119" s="141"/>
      <c r="D119" s="142"/>
      <c r="E119" s="44">
        <v>4</v>
      </c>
      <c r="F119" s="45">
        <v>1</v>
      </c>
      <c r="G119" s="45">
        <v>10</v>
      </c>
      <c r="H119" s="42">
        <f t="shared" si="6"/>
        <v>3</v>
      </c>
      <c r="I119" s="45"/>
      <c r="J119" s="45"/>
      <c r="K119" s="129">
        <f t="shared" ref="K119" si="8">G119/E119</f>
        <v>2.5</v>
      </c>
      <c r="L119" s="130"/>
      <c r="M119" s="131"/>
    </row>
    <row r="120" spans="1:13" s="2" customFormat="1" ht="12" x14ac:dyDescent="0.2">
      <c r="A120" s="43" t="s">
        <v>61</v>
      </c>
      <c r="B120" s="140"/>
      <c r="C120" s="141"/>
      <c r="D120" s="142"/>
      <c r="E120" s="44"/>
      <c r="F120" s="45"/>
      <c r="G120" s="45"/>
      <c r="H120" s="42"/>
      <c r="I120" s="45"/>
      <c r="J120" s="45"/>
      <c r="K120" s="129"/>
      <c r="L120" s="130"/>
      <c r="M120" s="131"/>
    </row>
    <row r="121" spans="1:13" s="2" customFormat="1" ht="12" x14ac:dyDescent="0.2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129"/>
      <c r="L121" s="130"/>
      <c r="M121" s="131"/>
    </row>
    <row r="122" spans="1:13" s="2" customFormat="1" ht="12" x14ac:dyDescent="0.2">
      <c r="A122" s="43"/>
      <c r="B122" s="140" t="s">
        <v>84</v>
      </c>
      <c r="C122" s="141"/>
      <c r="D122" s="142"/>
      <c r="E122" s="44"/>
      <c r="F122" s="45"/>
      <c r="G122" s="45"/>
      <c r="H122" s="45">
        <f>COUNTIF(E99:F109,"=Run")</f>
        <v>2</v>
      </c>
      <c r="I122" s="45"/>
      <c r="J122" s="45"/>
      <c r="K122" s="129"/>
      <c r="L122" s="130"/>
      <c r="M122" s="131"/>
    </row>
    <row r="123" spans="1:13" s="2" customFormat="1" ht="12" x14ac:dyDescent="0.2"/>
    <row r="124" spans="1:13" s="2" customFormat="1" ht="12" hidden="1" x14ac:dyDescent="0.2">
      <c r="A124" s="46" t="s">
        <v>62</v>
      </c>
    </row>
    <row r="125" spans="1:13" s="2" customFormat="1" ht="12" hidden="1" x14ac:dyDescent="0.2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143" t="s">
        <v>12</v>
      </c>
      <c r="C136" s="144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25">
      <c r="A137" s="2"/>
      <c r="B137" s="32" t="s">
        <v>54</v>
      </c>
      <c r="C137" s="42">
        <v>7</v>
      </c>
      <c r="D137" s="2"/>
      <c r="E137" s="32" t="s">
        <v>71</v>
      </c>
      <c r="F137" s="41" t="str">
        <f>B99</f>
        <v>J Hewlett*+</v>
      </c>
      <c r="G137" s="42">
        <v>26</v>
      </c>
      <c r="H137" s="32" t="s">
        <v>76</v>
      </c>
      <c r="I137" s="41" t="str">
        <f>B104</f>
        <v>R Wilson</v>
      </c>
      <c r="J137" s="42">
        <v>144</v>
      </c>
    </row>
    <row r="138" spans="1:13" x14ac:dyDescent="0.25">
      <c r="A138" s="2"/>
      <c r="B138" s="32" t="s">
        <v>36</v>
      </c>
      <c r="C138" s="42">
        <v>1</v>
      </c>
      <c r="D138" s="2"/>
      <c r="E138" s="32" t="s">
        <v>72</v>
      </c>
      <c r="F138" s="41" t="str">
        <f>B101</f>
        <v>Q Khattak</v>
      </c>
      <c r="G138" s="42">
        <v>83</v>
      </c>
      <c r="H138" s="32" t="s">
        <v>77</v>
      </c>
      <c r="I138" s="41" t="str">
        <f>B106</f>
        <v>Andrew Grethe</v>
      </c>
      <c r="J138" s="42">
        <v>144</v>
      </c>
    </row>
    <row r="139" spans="1:13" x14ac:dyDescent="0.25">
      <c r="A139" s="2"/>
      <c r="B139" s="32" t="s">
        <v>67</v>
      </c>
      <c r="C139" s="42">
        <v>3</v>
      </c>
      <c r="D139" s="2"/>
      <c r="E139" s="32" t="s">
        <v>73</v>
      </c>
      <c r="F139" s="41" t="str">
        <f>B102</f>
        <v>O Madhani</v>
      </c>
      <c r="G139" s="42">
        <v>94</v>
      </c>
      <c r="H139" s="32" t="s">
        <v>78</v>
      </c>
      <c r="I139" s="41" t="str">
        <f>B107</f>
        <v>Alex Grethe</v>
      </c>
      <c r="J139" s="42">
        <v>150</v>
      </c>
    </row>
    <row r="140" spans="1:13" x14ac:dyDescent="0.25">
      <c r="A140" s="2"/>
      <c r="B140" s="32" t="s">
        <v>68</v>
      </c>
      <c r="C140" s="42">
        <v>6</v>
      </c>
      <c r="D140" s="2"/>
      <c r="E140" s="32" t="s">
        <v>74</v>
      </c>
      <c r="F140" s="44" t="str">
        <f>B103</f>
        <v>R Forrester</v>
      </c>
      <c r="G140" s="45">
        <v>112</v>
      </c>
      <c r="H140" s="32" t="s">
        <v>79</v>
      </c>
      <c r="I140" s="44"/>
      <c r="J140" s="45"/>
    </row>
    <row r="141" spans="1:13" x14ac:dyDescent="0.25">
      <c r="A141" s="2"/>
      <c r="B141" s="32" t="s">
        <v>69</v>
      </c>
      <c r="C141" s="45">
        <f>SUM(C137:C140)</f>
        <v>17</v>
      </c>
      <c r="D141" s="2"/>
      <c r="E141" s="32" t="s">
        <v>75</v>
      </c>
      <c r="F141" s="41" t="str">
        <f>B101</f>
        <v>Q Khattak</v>
      </c>
      <c r="G141" s="42">
        <v>122</v>
      </c>
      <c r="H141" s="32" t="s">
        <v>80</v>
      </c>
      <c r="I141" s="41"/>
      <c r="J141" s="42"/>
    </row>
  </sheetData>
  <mergeCells count="169"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2023-10-11T21:56:47Z</dcterms:modified>
</cp:coreProperties>
</file>